
<file path=[Content_Types].xml><?xml version="1.0" encoding="utf-8"?>
<Types xmlns="http://schemas.openxmlformats.org/package/2006/content-types">
  <Override PartName="/xl/styles.xml" ContentType="application/vnd.openxmlformats-officedocument.spreadsheetml.styles+xml"/>
  <Override PartName="/xl/charts/colors6.xml" ContentType="application/vnd.ms-office.chartcolorstyle+xml"/>
  <Override PartName="/xl/charts/chart11.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charts/colors2.xml" ContentType="application/vnd.ms-office.chartcolorstyle+xml"/>
  <Override PartName="/xl/charts/style6.xml" ContentType="application/vnd.ms-office.chartstyle+xml"/>
  <Default Extension="rels" ContentType="application/vnd.openxmlformats-package.relationships+xml"/>
  <Override PartName="/xl/worksheets/sheet12.xml" ContentType="application/vnd.openxmlformats-officedocument.spreadsheetml.worksheet+xml"/>
  <Override PartName="/xl/drawings/drawing3.xml" ContentType="application/vnd.openxmlformats-officedocument.drawing+xml"/>
  <Override PartName="/xl/worksheets/sheet9.xml" ContentType="application/vnd.openxmlformats-officedocument.spreadsheetml.worksheet+xml"/>
  <Override PartName="/xl/charts/style2.xml" ContentType="application/vnd.ms-office.chartstyle+xml"/>
  <Override PartName="/xl/charts/style14.xml" ContentType="application/vnd.ms-office.chartstyle+xml"/>
  <Override PartName="/docProps/app.xml" ContentType="application/vnd.openxmlformats-officedocument.extended-properties+xml"/>
  <Override PartName="/xl/worksheets/sheet5.xml" ContentType="application/vnd.openxmlformats-officedocument.spreadsheetml.worksheet+xml"/>
  <Override PartName="/xl/charts/colors11.xml" ContentType="application/vnd.ms-office.chartcolorstyle+xml"/>
  <Override PartName="/xl/charts/style10.xml" ContentType="application/vnd.ms-office.chartstyle+xml"/>
  <Override PartName="/xl/charts/chart2.xml" ContentType="application/vnd.openxmlformats-officedocument.drawingml.chart+xml"/>
  <Override PartName="/xl/charts/colors7.xml" ContentType="application/vnd.ms-office.chartcolorstyle+xml"/>
  <Default Extension="xml" ContentType="application/xml"/>
  <Override PartName="/xl/charts/chart12.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worksheets/sheet17.xml" ContentType="application/vnd.openxmlformats-officedocument.spreadsheetml.worksheet+xml"/>
  <Override PartName="/xl/charts/colors3.xml" ContentType="application/vnd.ms-office.chartcolorstyle+xml"/>
  <Override PartName="/xl/charts/style7.xml" ContentType="application/vnd.ms-office.chartstyle+xml"/>
  <Override PartName="/xl/drawings/drawing4.xml" ContentType="application/vnd.openxmlformats-officedocument.drawing+xml"/>
  <Override PartName="/xl/worksheets/sheet13.xml" ContentType="application/vnd.openxmlformats-officedocument.spreadsheetml.worksheet+xml"/>
  <Override PartName="/docProps/core.xml" ContentType="application/vnd.openxmlformats-package.core-properties+xml"/>
  <Override PartName="/xl/worksheets/sheet1.xml" ContentType="application/vnd.openxmlformats-officedocument.spreadsheetml.worksheet+xml"/>
  <Override PartName="/xl/charts/style3.xml" ContentType="application/vnd.ms-office.chartstyle+xml"/>
  <Override PartName="/xl/workbook.xml" ContentType="application/vnd.openxmlformats-officedocument.spreadsheetml.sheet.main+xml"/>
  <Override PartName="/xl/worksheets/sheet6.xml" ContentType="application/vnd.openxmlformats-officedocument.spreadsheetml.worksheet+xml"/>
  <Override PartName="/xl/charts/colors12.xml" ContentType="application/vnd.ms-office.chartcolorstyle+xml"/>
  <Override PartName="/xl/charts/style11.xml" ContentType="application/vnd.ms-office.chartstyle+xml"/>
  <Override PartName="/xl/charts/chart3.xml" ContentType="application/vnd.openxmlformats-officedocument.drawingml.chart+xml"/>
  <Override PartName="/xl/charts/colors8.xml" ContentType="application/vnd.ms-office.chartcolorstyle+xml"/>
  <Override PartName="/xl/charts/chart13.xml" ContentType="application/vnd.openxmlformats-officedocument.drawingml.chart+xml"/>
  <Override PartName="/xl/charts/chart8.xml" ContentType="application/vnd.openxmlformats-officedocument.drawingml.chart+xml"/>
  <Override PartName="/xl/theme/theme1.xml" ContentType="application/vnd.openxmlformats-officedocument.theme+xml"/>
  <Override PartName="/xl/charts/colors4.xml" ContentType="application/vnd.ms-office.chartcolorstyle+xml"/>
  <Override PartName="/xl/calcChain.xml" ContentType="application/vnd.openxmlformats-officedocument.spreadsheetml.calcChain+xml"/>
  <Override PartName="/xl/charts/style8.xml" ContentType="application/vnd.ms-office.chartstyle+xml"/>
  <Override PartName="/xl/charts/chart4.xml" ContentType="application/vnd.openxmlformats-officedocument.drawingml.chart+xml"/>
  <Override PartName="/xl/drawings/drawing5.xml" ContentType="application/vnd.openxmlformats-officedocument.drawing+xml"/>
  <Override PartName="/xl/worksheets/sheet14.xml" ContentType="application/vnd.openxmlformats-officedocument.spreadsheetml.worksheet+xml"/>
  <Override PartName="/xl/worksheets/sheet2.xml" ContentType="application/vnd.openxmlformats-officedocument.spreadsheetml.worksheet+xml"/>
  <Override PartName="/xl/charts/style4.xml" ContentType="application/vnd.ms-office.chartstyle+xml"/>
  <Override PartName="/xl/worksheets/sheet10.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charts/colors13.xml" ContentType="application/vnd.ms-office.chartcolorstyle+xml"/>
  <Override PartName="/xl/charts/style12.xml" ContentType="application/vnd.ms-office.chartstyle+xml"/>
  <Override PartName="/xl/charts/colors9.xml" ContentType="application/vnd.ms-office.chartcolorstyle+xml"/>
  <Override PartName="/xl/worksheets/sheet3.xml" ContentType="application/vnd.openxmlformats-officedocument.spreadsheetml.worksheet+xml"/>
  <Override PartName="/xl/charts/chart14.xml" ContentType="application/vnd.openxmlformats-officedocument.drawingml.chart+xml"/>
  <Override PartName="/xl/charts/chart9.xml" ContentType="application/vnd.openxmlformats-officedocument.drawingml.chart+xml"/>
  <Override PartName="/xl/charts/colors5.xml" ContentType="application/vnd.ms-office.chartcolorstyle+xml"/>
  <Override PartName="/xl/charts/chart10.xml" ContentType="application/vnd.openxmlformats-officedocument.drawingml.chart+xml"/>
  <Override PartName="/xl/charts/style9.xml" ContentType="application/vnd.ms-office.chartstyle+xml"/>
  <Override PartName="/xl/charts/chart5.xml" ContentType="application/vnd.openxmlformats-officedocument.drawingml.chart+xml"/>
  <Override PartName="/xl/drawings/drawing6.xml" ContentType="application/vnd.openxmlformats-officedocument.drawing+xml"/>
  <Override PartName="/xl/worksheets/sheet15.xml" ContentType="application/vnd.openxmlformats-officedocument.spreadsheetml.worksheet+xml"/>
  <Override PartName="/xl/charts/colors1.xml" ContentType="application/vnd.ms-office.chartcolorstyle+xml"/>
  <Override PartName="/xl/charts/style5.xml" ContentType="application/vnd.ms-office.chartstyle+xml"/>
  <Override PartName="/xl/drawings/drawing2.xml" ContentType="application/vnd.openxmlformats-officedocument.drawing+xml"/>
  <Override PartName="/xl/worksheets/sheet11.xml" ContentType="application/vnd.openxmlformats-officedocument.spreadsheetml.worksheet+xml"/>
  <Override PartName="/xl/worksheets/sheet8.xml" ContentType="application/vnd.openxmlformats-officedocument.spreadsheetml.worksheet+xml"/>
  <Override PartName="/xl/charts/colors14.xml" ContentType="application/vnd.ms-office.chartcolorstyle+xml"/>
  <Override PartName="/xl/charts/style1.xml" ContentType="application/vnd.ms-office.chartstyle+xml"/>
  <Override PartName="/xl/charts/style13.xml" ContentType="application/vnd.ms-office.chartstyle+xml"/>
  <Override PartName="/xl/worksheets/sheet4.xml" ContentType="application/vnd.openxmlformats-officedocument.spreadsheetml.worksheet+xml"/>
  <Override PartName="/xl/charts/colors10.xml" ContentType="application/vnd.ms-office.chartcolorstyle+xml"/>
  <Override PartName="/xl/charts/chart1.xml" ContentType="application/vnd.openxmlformats-officedocument.drawingml.char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8800" windowHeight="13020" activeTab="8"/>
  </bookViews>
  <sheets>
    <sheet name="README" sheetId="1" r:id="rId1"/>
    <sheet name="Sheet 1" sheetId="2" r:id="rId2"/>
    <sheet name="Sheet 2" sheetId="3" r:id="rId3"/>
    <sheet name="By town" sheetId="4" state="hidden" r:id="rId4"/>
    <sheet name="Sheet 3" sheetId="5" r:id="rId5"/>
    <sheet name="Sheet 4" sheetId="26" r:id="rId6"/>
    <sheet name="Sheet 5" sheetId="7" r:id="rId7"/>
    <sheet name="Sheet 6" sheetId="22" r:id="rId8"/>
    <sheet name="Sheet 6a" sheetId="29" r:id="rId9"/>
    <sheet name="Sheet 7" sheetId="16" r:id="rId10"/>
    <sheet name="Sheet 8" sheetId="24" r:id="rId11"/>
    <sheet name="Sheet 9a" sheetId="11" r:id="rId12"/>
    <sheet name="Sheet 9b" sheetId="20" r:id="rId13"/>
    <sheet name="Sheet 9c" sheetId="21" r:id="rId14"/>
    <sheet name="Sheet 10a" sheetId="12" r:id="rId15"/>
    <sheet name="Sheet 10b" sheetId="18" r:id="rId16"/>
    <sheet name="Sheet 11" sheetId="28" r:id="rId17"/>
  </sheets>
  <definedNames>
    <definedName name="_09">#REF!</definedName>
    <definedName name="_10">#REF!</definedName>
    <definedName name="_11">#REF!</definedName>
    <definedName name="_12">#REF!</definedName>
    <definedName name="_13">#REF!</definedName>
    <definedName name="_xlnm._FilterDatabase" localSheetId="2" hidden="1">'Sheet 2'!$A$3:$Y$92</definedName>
    <definedName name="housing">'Sheet 1'!$AA$6:$AA$26</definedName>
    <definedName name="sqm" localSheetId="10">#REF!</definedName>
    <definedName name="sqm">#REF!</definedName>
    <definedName name="total00" localSheetId="9">#REF!</definedName>
    <definedName name="total00" localSheetId="10">#REF!</definedName>
    <definedName name="total00">#REF!</definedName>
    <definedName name="total10" localSheetId="9">#REF!</definedName>
    <definedName name="total10" localSheetId="10">#REF!</definedName>
    <definedName name="total10">#REF!</definedName>
    <definedName name="zillow" localSheetId="10">#REF!</definedName>
    <definedName name="zillow">#REF!</definedName>
  </definedNames>
  <calcPr calcId="130407" concurrentCalc="0"/>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K3" i="1"/>
  <c r="AA5" i="2"/>
  <c r="AE5"/>
  <c r="AD5"/>
  <c r="AC5"/>
  <c r="AB5"/>
  <c r="F5"/>
  <c r="E5"/>
  <c r="D5"/>
  <c r="C5"/>
  <c r="B5"/>
  <c r="G5"/>
  <c r="K5"/>
  <c r="J5"/>
  <c r="I5"/>
  <c r="H5"/>
  <c r="P5"/>
  <c r="O5"/>
  <c r="N5"/>
  <c r="M5"/>
  <c r="L5"/>
  <c r="U5"/>
  <c r="T5"/>
  <c r="S5"/>
  <c r="R5"/>
  <c r="Q5"/>
  <c r="Z5"/>
  <c r="Y5"/>
  <c r="X5"/>
  <c r="W5"/>
  <c r="V5"/>
  <c r="C3" i="12"/>
  <c r="D3"/>
  <c r="E3"/>
  <c r="F3"/>
  <c r="B3"/>
  <c r="C4" i="18"/>
  <c r="D4"/>
  <c r="E4"/>
  <c r="F4"/>
  <c r="G4"/>
  <c r="H4"/>
  <c r="I4"/>
  <c r="J4"/>
  <c r="B4"/>
  <c r="C4" i="28"/>
  <c r="D4"/>
  <c r="E4"/>
  <c r="F4"/>
  <c r="G4"/>
  <c r="H4"/>
  <c r="I4"/>
  <c r="J4"/>
  <c r="K4"/>
  <c r="B4"/>
  <c r="D34" i="5"/>
  <c r="E34"/>
  <c r="F34"/>
  <c r="G34"/>
  <c r="H34"/>
  <c r="I34"/>
  <c r="J34"/>
  <c r="K34"/>
  <c r="L34"/>
  <c r="M34"/>
  <c r="N34"/>
  <c r="O34"/>
  <c r="P34"/>
  <c r="C34"/>
  <c r="B7"/>
  <c r="C7"/>
  <c r="D7"/>
  <c r="E7"/>
  <c r="F7"/>
  <c r="G7"/>
  <c r="H7"/>
  <c r="I7"/>
  <c r="J7"/>
  <c r="K7"/>
  <c r="L7"/>
  <c r="M7"/>
  <c r="N7"/>
  <c r="O7"/>
  <c r="P7"/>
  <c r="B8"/>
  <c r="C8"/>
  <c r="D8"/>
  <c r="E8"/>
  <c r="F8"/>
  <c r="G8"/>
  <c r="H8"/>
  <c r="I8"/>
  <c r="J8"/>
  <c r="K8"/>
  <c r="L8"/>
  <c r="M8"/>
  <c r="N8"/>
  <c r="O8"/>
  <c r="P8"/>
  <c r="B9"/>
  <c r="C9"/>
  <c r="D9"/>
  <c r="E9"/>
  <c r="F9"/>
  <c r="G9"/>
  <c r="H9"/>
  <c r="I9"/>
  <c r="J9"/>
  <c r="K9"/>
  <c r="L9"/>
  <c r="M9"/>
  <c r="N9"/>
  <c r="O9"/>
  <c r="P9"/>
  <c r="B10"/>
  <c r="C10"/>
  <c r="D10"/>
  <c r="E10"/>
  <c r="F10"/>
  <c r="G10"/>
  <c r="H10"/>
  <c r="I10"/>
  <c r="J10"/>
  <c r="K10"/>
  <c r="L10"/>
  <c r="M10"/>
  <c r="N10"/>
  <c r="O10"/>
  <c r="P10"/>
  <c r="B11"/>
  <c r="C11"/>
  <c r="D11"/>
  <c r="E11"/>
  <c r="F11"/>
  <c r="G11"/>
  <c r="H11"/>
  <c r="I11"/>
  <c r="J11"/>
  <c r="K11"/>
  <c r="L11"/>
  <c r="M11"/>
  <c r="N11"/>
  <c r="O11"/>
  <c r="P11"/>
  <c r="B12"/>
  <c r="C12"/>
  <c r="D12"/>
  <c r="E12"/>
  <c r="F12"/>
  <c r="G12"/>
  <c r="H12"/>
  <c r="I12"/>
  <c r="J12"/>
  <c r="K12"/>
  <c r="L12"/>
  <c r="M12"/>
  <c r="N12"/>
  <c r="O12"/>
  <c r="P12"/>
  <c r="B13"/>
  <c r="C13"/>
  <c r="D13"/>
  <c r="E13"/>
  <c r="F13"/>
  <c r="G13"/>
  <c r="H13"/>
  <c r="I13"/>
  <c r="J13"/>
  <c r="K13"/>
  <c r="L13"/>
  <c r="M13"/>
  <c r="N13"/>
  <c r="O13"/>
  <c r="P13"/>
  <c r="B14"/>
  <c r="C14"/>
  <c r="D14"/>
  <c r="E14"/>
  <c r="F14"/>
  <c r="G14"/>
  <c r="H14"/>
  <c r="I14"/>
  <c r="J14"/>
  <c r="K14"/>
  <c r="L14"/>
  <c r="M14"/>
  <c r="N14"/>
  <c r="O14"/>
  <c r="P14"/>
  <c r="B15"/>
  <c r="C15"/>
  <c r="D15"/>
  <c r="E15"/>
  <c r="F15"/>
  <c r="G15"/>
  <c r="H15"/>
  <c r="I15"/>
  <c r="J15"/>
  <c r="K15"/>
  <c r="L15"/>
  <c r="M15"/>
  <c r="N15"/>
  <c r="O15"/>
  <c r="P15"/>
  <c r="B16"/>
  <c r="C16"/>
  <c r="D16"/>
  <c r="E16"/>
  <c r="F16"/>
  <c r="G16"/>
  <c r="H16"/>
  <c r="I16"/>
  <c r="J16"/>
  <c r="K16"/>
  <c r="L16"/>
  <c r="M16"/>
  <c r="N16"/>
  <c r="O16"/>
  <c r="P16"/>
  <c r="B17"/>
  <c r="C17"/>
  <c r="D17"/>
  <c r="E17"/>
  <c r="F17"/>
  <c r="G17"/>
  <c r="H17"/>
  <c r="I17"/>
  <c r="J17"/>
  <c r="K17"/>
  <c r="L17"/>
  <c r="M17"/>
  <c r="N17"/>
  <c r="O17"/>
  <c r="P17"/>
  <c r="B18"/>
  <c r="C18"/>
  <c r="D18"/>
  <c r="E18"/>
  <c r="F18"/>
  <c r="G18"/>
  <c r="H18"/>
  <c r="I18"/>
  <c r="J18"/>
  <c r="K18"/>
  <c r="L18"/>
  <c r="M18"/>
  <c r="N18"/>
  <c r="O18"/>
  <c r="P18"/>
  <c r="B19"/>
  <c r="C19"/>
  <c r="D19"/>
  <c r="E19"/>
  <c r="F19"/>
  <c r="G19"/>
  <c r="H19"/>
  <c r="I19"/>
  <c r="J19"/>
  <c r="K19"/>
  <c r="L19"/>
  <c r="M19"/>
  <c r="N19"/>
  <c r="O19"/>
  <c r="P19"/>
  <c r="B20"/>
  <c r="C20"/>
  <c r="D20"/>
  <c r="E20"/>
  <c r="F20"/>
  <c r="G20"/>
  <c r="H20"/>
  <c r="I20"/>
  <c r="J20"/>
  <c r="K20"/>
  <c r="L20"/>
  <c r="M20"/>
  <c r="N20"/>
  <c r="O20"/>
  <c r="P20"/>
  <c r="B21"/>
  <c r="C21"/>
  <c r="D21"/>
  <c r="E21"/>
  <c r="F21"/>
  <c r="G21"/>
  <c r="H21"/>
  <c r="I21"/>
  <c r="J21"/>
  <c r="K21"/>
  <c r="L21"/>
  <c r="M21"/>
  <c r="N21"/>
  <c r="O21"/>
  <c r="P21"/>
  <c r="B22"/>
  <c r="C22"/>
  <c r="D22"/>
  <c r="E22"/>
  <c r="F22"/>
  <c r="G22"/>
  <c r="H22"/>
  <c r="I22"/>
  <c r="J22"/>
  <c r="K22"/>
  <c r="L22"/>
  <c r="M22"/>
  <c r="N22"/>
  <c r="O22"/>
  <c r="P22"/>
  <c r="B23"/>
  <c r="C23"/>
  <c r="D23"/>
  <c r="E23"/>
  <c r="F23"/>
  <c r="G23"/>
  <c r="H23"/>
  <c r="I23"/>
  <c r="J23"/>
  <c r="K23"/>
  <c r="L23"/>
  <c r="M23"/>
  <c r="N23"/>
  <c r="O23"/>
  <c r="P23"/>
  <c r="B24"/>
  <c r="C24"/>
  <c r="D24"/>
  <c r="E24"/>
  <c r="F24"/>
  <c r="G24"/>
  <c r="H24"/>
  <c r="I24"/>
  <c r="J24"/>
  <c r="K24"/>
  <c r="L24"/>
  <c r="M24"/>
  <c r="N24"/>
  <c r="O24"/>
  <c r="P24"/>
  <c r="B25"/>
  <c r="C25"/>
  <c r="D25"/>
  <c r="E25"/>
  <c r="F25"/>
  <c r="G25"/>
  <c r="H25"/>
  <c r="I25"/>
  <c r="J25"/>
  <c r="K25"/>
  <c r="L25"/>
  <c r="M25"/>
  <c r="N25"/>
  <c r="O25"/>
  <c r="P25"/>
  <c r="B26"/>
  <c r="C26"/>
  <c r="D26"/>
  <c r="E26"/>
  <c r="F26"/>
  <c r="G26"/>
  <c r="H26"/>
  <c r="I26"/>
  <c r="J26"/>
  <c r="K26"/>
  <c r="L26"/>
  <c r="M26"/>
  <c r="N26"/>
  <c r="O26"/>
  <c r="P26"/>
  <c r="P6"/>
  <c r="O6"/>
  <c r="N6"/>
  <c r="M6"/>
  <c r="L6"/>
  <c r="K6"/>
  <c r="J6"/>
  <c r="I6"/>
  <c r="H6"/>
  <c r="G6"/>
  <c r="F6"/>
  <c r="E6"/>
  <c r="D6"/>
  <c r="C6"/>
  <c r="B6"/>
  <c r="L5"/>
  <c r="D5"/>
  <c r="G5"/>
  <c r="O5"/>
  <c r="N5"/>
  <c r="O35"/>
  <c r="H5"/>
  <c r="P5"/>
  <c r="M5"/>
  <c r="N35"/>
  <c r="F5"/>
  <c r="E5"/>
  <c r="F35"/>
  <c r="I5"/>
  <c r="M35"/>
  <c r="E35"/>
  <c r="B5"/>
  <c r="J5"/>
  <c r="J35"/>
  <c r="C5"/>
  <c r="K5"/>
  <c r="K35"/>
  <c r="C35"/>
  <c r="P35"/>
  <c r="H35"/>
  <c r="D35"/>
  <c r="G35"/>
  <c r="I35"/>
  <c r="L35"/>
  <c r="C5" i="26"/>
  <c r="D5"/>
  <c r="L5"/>
  <c r="M5"/>
  <c r="U5"/>
  <c r="V5"/>
  <c r="AD5"/>
  <c r="AE5"/>
  <c r="AM5"/>
  <c r="AN5"/>
  <c r="N7"/>
  <c r="AD8"/>
  <c r="AE8"/>
  <c r="AD9"/>
  <c r="AE9"/>
  <c r="AD10"/>
  <c r="AE10"/>
  <c r="AD11"/>
  <c r="AE11"/>
  <c r="AD12"/>
  <c r="AE12"/>
  <c r="AD13"/>
  <c r="AE13"/>
  <c r="AD14"/>
  <c r="AE14"/>
  <c r="AD15"/>
  <c r="AE15"/>
  <c r="AD16"/>
  <c r="AE16"/>
  <c r="AD17"/>
  <c r="AE17"/>
  <c r="AD18"/>
  <c r="AE18"/>
  <c r="AD19"/>
  <c r="AE19"/>
  <c r="AD20"/>
  <c r="AE20"/>
  <c r="AD21"/>
  <c r="AE21"/>
  <c r="AD22"/>
  <c r="AE22"/>
  <c r="AD23"/>
  <c r="AE23"/>
  <c r="AD24"/>
  <c r="AE24"/>
  <c r="AD25"/>
  <c r="AE25"/>
  <c r="AD26"/>
  <c r="AE26"/>
  <c r="AD27"/>
  <c r="AE27"/>
  <c r="AD28"/>
  <c r="AE28"/>
  <c r="U8"/>
  <c r="V8"/>
  <c r="U9"/>
  <c r="V9"/>
  <c r="U10"/>
  <c r="V10"/>
  <c r="U11"/>
  <c r="V11"/>
  <c r="U12"/>
  <c r="V12"/>
  <c r="U13"/>
  <c r="V13"/>
  <c r="U14"/>
  <c r="V14"/>
  <c r="U15"/>
  <c r="V15"/>
  <c r="U16"/>
  <c r="V16"/>
  <c r="U17"/>
  <c r="V17"/>
  <c r="U18"/>
  <c r="V18"/>
  <c r="U19"/>
  <c r="V19"/>
  <c r="U20"/>
  <c r="V20"/>
  <c r="U21"/>
  <c r="V21"/>
  <c r="U22"/>
  <c r="V22"/>
  <c r="U23"/>
  <c r="V23"/>
  <c r="U24"/>
  <c r="V24"/>
  <c r="U25"/>
  <c r="V25"/>
  <c r="U26"/>
  <c r="V26"/>
  <c r="U27"/>
  <c r="V27"/>
  <c r="U28"/>
  <c r="V28"/>
  <c r="L8"/>
  <c r="M8"/>
  <c r="L9"/>
  <c r="M9"/>
  <c r="L11"/>
  <c r="M11"/>
  <c r="L12"/>
  <c r="M12"/>
  <c r="L13"/>
  <c r="M13"/>
  <c r="L14"/>
  <c r="M14"/>
  <c r="L15"/>
  <c r="M15"/>
  <c r="L16"/>
  <c r="M16"/>
  <c r="L17"/>
  <c r="M17"/>
  <c r="L18"/>
  <c r="M18"/>
  <c r="L19"/>
  <c r="M19"/>
  <c r="L20"/>
  <c r="M20"/>
  <c r="L21"/>
  <c r="M21"/>
  <c r="L22"/>
  <c r="M22"/>
  <c r="L23"/>
  <c r="M23"/>
  <c r="L24"/>
  <c r="M24"/>
  <c r="L25"/>
  <c r="M25"/>
  <c r="L26"/>
  <c r="M26"/>
  <c r="L27"/>
  <c r="M27"/>
  <c r="L28"/>
  <c r="M28"/>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E7"/>
  <c r="H7"/>
  <c r="C7"/>
  <c r="B7"/>
  <c r="D7"/>
  <c r="W7"/>
  <c r="Z7"/>
  <c r="U7"/>
  <c r="T7"/>
  <c r="V7"/>
  <c r="AF7"/>
  <c r="AI7"/>
  <c r="AD7"/>
  <c r="AC7"/>
  <c r="AE7"/>
  <c r="Q7"/>
  <c r="L7"/>
  <c r="K7"/>
  <c r="M7"/>
  <c r="L10"/>
  <c r="M10"/>
  <c r="F7"/>
  <c r="G7"/>
  <c r="O7"/>
  <c r="P7"/>
  <c r="X7"/>
  <c r="Y7"/>
  <c r="AG7"/>
  <c r="AH7"/>
  <c r="I7"/>
  <c r="J7"/>
  <c r="R7"/>
  <c r="S7"/>
  <c r="AA7"/>
  <c r="AB7"/>
  <c r="AJ7"/>
  <c r="AK7"/>
  <c r="AR7"/>
  <c r="AS7"/>
  <c r="AT7"/>
  <c r="AO7"/>
  <c r="AP7"/>
  <c r="AQ7"/>
  <c r="AM7"/>
  <c r="AL7"/>
  <c r="AN7"/>
  <c r="AM6"/>
  <c r="AN6"/>
  <c r="AD6"/>
  <c r="AE6"/>
  <c r="U6"/>
  <c r="V6"/>
  <c r="L6"/>
  <c r="M6"/>
  <c r="C6"/>
  <c r="D6"/>
  <c r="C3" i="24"/>
  <c r="D3"/>
  <c r="E4"/>
  <c r="E5"/>
  <c r="E7"/>
  <c r="E9"/>
  <c r="B11"/>
  <c r="B12"/>
  <c r="B15"/>
  <c r="B3"/>
  <c r="E3"/>
  <c r="E12"/>
  <c r="E13"/>
  <c r="E15"/>
  <c r="E16"/>
  <c r="E17"/>
  <c r="E18"/>
  <c r="E19"/>
  <c r="E20"/>
  <c r="E22"/>
  <c r="E23"/>
  <c r="E24"/>
  <c r="E11"/>
  <c r="C4" i="11"/>
  <c r="D4"/>
  <c r="E4"/>
  <c r="F4"/>
  <c r="G4"/>
  <c r="H4"/>
  <c r="I4"/>
  <c r="J4"/>
  <c r="K4"/>
  <c r="B4"/>
  <c r="F5" i="20"/>
  <c r="G5"/>
  <c r="H5"/>
  <c r="I5"/>
  <c r="J5"/>
  <c r="K5"/>
  <c r="L5"/>
  <c r="M5"/>
  <c r="N5"/>
  <c r="E5"/>
</calcChain>
</file>

<file path=xl/sharedStrings.xml><?xml version="1.0" encoding="utf-8"?>
<sst xmlns="http://schemas.openxmlformats.org/spreadsheetml/2006/main" count="1226" uniqueCount="389">
  <si>
    <t>% change in real costs (2009-2014)</t>
  </si>
  <si>
    <t>Source: U.S. Census Bureau American Community Survey 5 Year Estimates  Table S2503</t>
  </si>
  <si>
    <t>Note: All amounts in columns H-M are in 2014 dollars; ACS data is adjusted within each set of the 5 Year Estimates to the dollar value in the final year of that set (e.g., data in the 2004-2009 5 Year Estimates are all in 2009 dollars).</t>
  </si>
  <si>
    <t>Source: UConn CLEAR (http://clear.uconn.edu/projects/landscape/your/town.asp)</t>
  </si>
  <si>
    <t>Source: U.S. Census Bureau American Community Survey 5 Year Estimates (2009-2014) Tables B09020 and B11007</t>
  </si>
  <si>
    <t>Source: U.S. Census Bureau American Community Survey 5 Year Estimates (2009-2014) Tables B19049, B22001, and B25072</t>
  </si>
  <si>
    <t>Source: U.S. Census Bureau American Community Survey 5 Year Estimates (2009-2014) Tables B18102, B18103, B18104, B18105, B18106, and B18107</t>
  </si>
  <si>
    <t>Source: CT Department of Energy and Environmental Protection Summary Report (http://www.ct.gov/deep/lib/deep/reduce_reuse_recycle/Data/Summary_of_MSW_Recycling_and_Disposal_for_CT_Munis_FY2013.pdf)</t>
  </si>
  <si>
    <t>Source: U.S. Census Bureau American Community Survey 5 Year Estimates (2009-2014) Table B25040</t>
  </si>
  <si>
    <t>Source: U.S. Census Bureau American Community Survey 5 Year Estimates (2009-2014) Table DP04</t>
  </si>
  <si>
    <t>Median sales price for single family homes by town, state; recent trend</t>
  </si>
  <si>
    <t>Median Home Value by Town; recent trend</t>
  </si>
  <si>
    <t>Sheet 6a</t>
  </si>
  <si>
    <t>Median home value by town; recent trend</t>
  </si>
  <si>
    <t>Difference (2009-2014, 2014$)</t>
  </si>
  <si>
    <t>town POCD from town website (page 26); page 10 also lists 5,832 acres held under PA 490</t>
  </si>
  <si>
    <t>no information available beyond size of Housatonic State Forest in POCD (page 43)</t>
  </si>
  <si>
    <t>various</t>
  </si>
  <si>
    <t>* "not computed" represents those "units  for which no rent is paid
and units occupied by households that reported no income or a net loss".</t>
  </si>
  <si>
    <t>%change</t>
  </si>
  <si>
    <t>Note: Per your request, DECD records show an increase of 171 housing units from 2000-2014, while Census records a 162 unit increase.</t>
  </si>
  <si>
    <t>Median Sale Price</t>
  </si>
  <si>
    <t>Number of Sales</t>
  </si>
  <si>
    <t xml:space="preserve">	Median sales price for single family homes by town, state; recent trend</t>
  </si>
  <si>
    <t>Percent of households that spend more than 30% of income on housing costs - By Town</t>
  </si>
  <si>
    <t>Total households</t>
  </si>
  <si>
    <t>Total owner-occupied households</t>
  </si>
  <si>
    <t>Owner-occupied, %</t>
  </si>
  <si>
    <t>Total renter-occupied households</t>
  </si>
  <si>
    <t>Renter-occupied, %</t>
  </si>
  <si>
    <t>Total, pay 30+%</t>
  </si>
  <si>
    <t>Total, %</t>
  </si>
  <si>
    <t>Owner-occupied, pay 30+%</t>
  </si>
  <si>
    <t>Renter-occupied, pay 30+%</t>
  </si>
  <si>
    <t xml:space="preserve">Washington </t>
  </si>
  <si>
    <t>United States</t>
  </si>
  <si>
    <t>Sheet 11</t>
  </si>
  <si>
    <t>1-unit, detached</t>
  </si>
  <si>
    <t>1-unit, attached</t>
  </si>
  <si>
    <t>2 units</t>
  </si>
  <si>
    <t>3 or 4 units</t>
  </si>
  <si>
    <t>5 to 9 units</t>
  </si>
  <si>
    <t>10 to 19 units</t>
  </si>
  <si>
    <t>20 or more units</t>
  </si>
  <si>
    <t>Mobile home</t>
  </si>
  <si>
    <t>Boat, RV, van, etc.</t>
  </si>
  <si>
    <t>Single- versus multi-family housing (2014)</t>
  </si>
  <si>
    <t>Single- versus multi-family housing</t>
  </si>
  <si>
    <t>Source: U.S. Census Bureau Decennial Censuses; U.S. Census Bureau American Community Survey 5 Year Estimates Table DP04</t>
  </si>
  <si>
    <t>Source: U.S. Census Bureau Decennial Censuses; U.S. Census Bureau American Community Survey 5 Year Estimates Table S2501</t>
  </si>
  <si>
    <t>Source: CT Department of Economic and Community Development Monthly Permit by Town (http://www.ct.gov/ecd/cwp/view.asp?a=1106&amp;q=250640)</t>
  </si>
  <si>
    <t>Source: U.S. Census Bureau Decennial Census; U.S. Census Bureau American Community Survey 5 Year Estimates Table B25106</t>
  </si>
  <si>
    <t>2009 (2009$)</t>
  </si>
  <si>
    <t>2010 (2010$)</t>
  </si>
  <si>
    <t>2011 (2011$)</t>
  </si>
  <si>
    <t>2012 (2012$)</t>
  </si>
  <si>
    <t>2013 (2013$)</t>
  </si>
  <si>
    <t>2014 (2014$)</t>
  </si>
  <si>
    <t>2009 (2014$)</t>
  </si>
  <si>
    <t>2010 (2014$)</t>
  </si>
  <si>
    <t>2011 (2014$)</t>
  </si>
  <si>
    <t>2012 (2014$)</t>
  </si>
  <si>
    <t>2013 (2014$)</t>
  </si>
  <si>
    <t>Ambulatory difficulty</t>
  </si>
  <si>
    <t>Self-care difficulty</t>
  </si>
  <si>
    <t>Independent living difficulty</t>
  </si>
  <si>
    <t xml:space="preserve"> Climate and energy measures: Recycling by Town (2013)</t>
  </si>
  <si>
    <t>Sheet 9c</t>
  </si>
  <si>
    <t>Change in housing costs: Monthly median housing costs for occupied housing (2009-2014)</t>
  </si>
  <si>
    <t>min</t>
  </si>
  <si>
    <t>max</t>
  </si>
  <si>
    <t>variance</t>
  </si>
  <si>
    <t>Change in housing costs</t>
  </si>
  <si>
    <t xml:space="preserve">	Percent of households that spend more than 30% of income on housing costs </t>
  </si>
  <si>
    <t>Source: CT OPM</t>
  </si>
  <si>
    <t>OPM</t>
  </si>
  <si>
    <t>Conserved acres</t>
  </si>
  <si>
    <t>Data source</t>
  </si>
  <si>
    <t>town POCD from town website (Appendix D, pages 50-51)</t>
  </si>
  <si>
    <t>Note: Includes all permanently protected open space as designated by local, state, or nonprofits.</t>
  </si>
  <si>
    <t>Percent conserved</t>
  </si>
  <si>
    <t>Total square miles</t>
  </si>
  <si>
    <t>Total acres (approx.)</t>
  </si>
  <si>
    <t>town POCD from town website (page 9)</t>
  </si>
  <si>
    <t>town POCD from town website (pages 6-8)</t>
  </si>
  <si>
    <t>town POCD from town website (page 25); spaces identified as "public parks &amp; open lands"</t>
  </si>
  <si>
    <t xml:space="preserve">	Acres (# and %) of conserved land area by tow)</t>
  </si>
  <si>
    <t>referenced in 2007 POCD (page 10); includes both "dedicated" and "managed"</t>
  </si>
  <si>
    <t>referenced in town POCD from town website (page 6)</t>
  </si>
  <si>
    <t>referenced in POCD from town website (page 70)</t>
  </si>
  <si>
    <t>NA</t>
  </si>
  <si>
    <t>Goshen Open Space Plan from town website (page 8)</t>
  </si>
  <si>
    <t>POCD identifies 76% of Hartland is open space; says "almost all of this land is considered to be committted open space" although it unclear whether this is referencing all open land or land holdings by MDC and DEP. (page 73)</t>
  </si>
  <si>
    <t>Note</t>
  </si>
  <si>
    <t>calculation from town POCD from town website (pages 29-30)</t>
  </si>
  <si>
    <t>calculation from town POCD from town website (page 25)</t>
  </si>
  <si>
    <t>town POCD from town website (page 41)</t>
  </si>
  <si>
    <t>town POCD from town website (page 12); spaces identified as both "dedicated" and "managed"</t>
  </si>
  <si>
    <t>proposed town POCD (page 17)</t>
  </si>
  <si>
    <t>town POCD (page 9)</t>
  </si>
  <si>
    <t>town Hazard Mitigation Plan (page 2-1), cited to town 2009 POCD; includes "managed and dedicated"</t>
  </si>
  <si>
    <t>town POCD from town website (page 5.2)</t>
  </si>
  <si>
    <t>town POCD (page 13)</t>
  </si>
  <si>
    <t>town Natural Resource Inventory from town website (page 46)</t>
  </si>
  <si>
    <t>2002 - acres</t>
  </si>
  <si>
    <t>1995 - acres</t>
  </si>
  <si>
    <t xml:space="preserve"> - Total</t>
  </si>
  <si>
    <t>Year</t>
  </si>
  <si>
    <t>Uconn CLEAR</t>
  </si>
  <si>
    <t>Bottles, cans and paper recycled (tons)</t>
  </si>
  <si>
    <t>Barkhamsted, New Hartford, and Winchester</t>
  </si>
  <si>
    <t>Other MSW recycled (tons)</t>
  </si>
  <si>
    <t>Organics recycled (tons)</t>
  </si>
  <si>
    <t>Scrap metal recycled (tons)</t>
  </si>
  <si>
    <t>Home composted (tons)</t>
  </si>
  <si>
    <t>Salisbury and Sharon</t>
  </si>
  <si>
    <t>CT DEEP</t>
  </si>
  <si>
    <t>Sheet 9a</t>
  </si>
  <si>
    <t>Sheet 9b</t>
  </si>
  <si>
    <t>Sheet 10b</t>
  </si>
  <si>
    <t>Sheet 10a</t>
  </si>
  <si>
    <t xml:space="preserve"> Climate and energy measures: Home heating fuels by town</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</si>
  <si>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</si>
  <si>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</si>
  <si>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</si>
  <si>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</si>
  <si>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</si>
  <si>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</si>
  <si>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</si>
  <si>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</si>
  <si>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</si>
  <si>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Males living alone</t>
  </si>
  <si>
    <t>Males living in nonfamily households</t>
  </si>
  <si>
    <t>Females living alone</t>
  </si>
  <si>
    <t>Females living in nonfamily households</t>
  </si>
  <si>
    <t>Living in nonfamily households with nonrelatives</t>
  </si>
  <si>
    <t xml:space="preserve">  In group quarters</t>
  </si>
  <si>
    <t>With spouse</t>
  </si>
  <si>
    <t>With parent or parent-in-law</t>
  </si>
  <si>
    <t>With other relatives</t>
  </si>
  <si>
    <t>Living in family household with nonrelatives</t>
  </si>
  <si>
    <t>Aging population supports: Population over 65 living alone or with others (2014)</t>
  </si>
  <si>
    <t>Percent of households with at least one person over 65</t>
  </si>
  <si>
    <t>Total</t>
  </si>
  <si>
    <t>Aging population supports: Income statistics for population over 65 (2014)</t>
  </si>
  <si>
    <t xml:space="preserve">  Householder 45 to 64 years</t>
  </si>
  <si>
    <t xml:space="preserve">  Householder 65 years and over</t>
  </si>
  <si>
    <t>All households</t>
  </si>
  <si>
    <t>Households with at least one person over 60*</t>
  </si>
  <si>
    <t xml:space="preserve">    Less than 20.0 percent</t>
  </si>
  <si>
    <t xml:space="preserve">    35.0 percent or more</t>
  </si>
  <si>
    <t xml:space="preserve">    Not computed</t>
  </si>
  <si>
    <t xml:space="preserve">    Less than 20.0%</t>
  </si>
  <si>
    <t xml:space="preserve">    35.0% or more</t>
  </si>
  <si>
    <t>20.0%-34.9%</t>
  </si>
  <si>
    <t>Gross rent as a percentage of income</t>
  </si>
  <si>
    <t>Householders age 35-64</t>
  </si>
  <si>
    <t>Householders over 65</t>
  </si>
  <si>
    <t>Median household income in the past 12 months</t>
  </si>
  <si>
    <t>Received SNAP</t>
  </si>
  <si>
    <t>Did not receive SNAP</t>
  </si>
  <si>
    <t>Aging population supports: Percent of population with a disability (2014)</t>
  </si>
  <si>
    <t>Hearing difficulty</t>
  </si>
  <si>
    <t>Ages 35-64 with difficulty</t>
  </si>
  <si>
    <t>Ages 65-74 with difficulty</t>
  </si>
  <si>
    <t>Over age 75 with difficulty</t>
  </si>
  <si>
    <t>Vision difficulty</t>
  </si>
  <si>
    <t>Cognitive difficulty</t>
  </si>
  <si>
    <t>Oxford</t>
  </si>
  <si>
    <t>Orange</t>
  </si>
  <si>
    <t>Old Saybrook</t>
  </si>
  <si>
    <t>Old Lyme</t>
  </si>
  <si>
    <t>Norwich</t>
  </si>
  <si>
    <t>Norwalk</t>
  </si>
  <si>
    <t>North Stonington</t>
  </si>
  <si>
    <t>North Haven</t>
  </si>
  <si>
    <t>North Branford</t>
  </si>
  <si>
    <t>Newtown</t>
  </si>
  <si>
    <t>Newington</t>
  </si>
  <si>
    <t>New Milford</t>
  </si>
  <si>
    <t>New Fairfield</t>
  </si>
  <si>
    <t>New Canaan</t>
  </si>
  <si>
    <t>New Britain</t>
  </si>
  <si>
    <t>Naugatuck</t>
  </si>
  <si>
    <t>Montville</t>
  </si>
  <si>
    <t>Monroe</t>
  </si>
  <si>
    <t>Milford</t>
  </si>
  <si>
    <t>Middletown</t>
  </si>
  <si>
    <t>Middlefield</t>
  </si>
  <si>
    <t>Middlebury</t>
  </si>
  <si>
    <t>Meriden</t>
  </si>
  <si>
    <t>Marlborough</t>
  </si>
  <si>
    <t>Mansfield</t>
  </si>
  <si>
    <t>Manchester</t>
  </si>
  <si>
    <t>Madison</t>
  </si>
  <si>
    <t>Lyme</t>
  </si>
  <si>
    <t>Lisbon</t>
  </si>
  <si>
    <t>Ledyard</t>
  </si>
  <si>
    <t>Lebanon</t>
  </si>
  <si>
    <t>Killingworth</t>
  </si>
  <si>
    <t>Killingly</t>
  </si>
  <si>
    <t>Hebron</t>
  </si>
  <si>
    <t>Hampton</t>
  </si>
  <si>
    <t>Hamden</t>
  </si>
  <si>
    <t>Haddam</t>
  </si>
  <si>
    <t>Guilford</t>
  </si>
  <si>
    <t>Groton</t>
  </si>
  <si>
    <t>Griswold</t>
  </si>
  <si>
    <t>Greenwich</t>
  </si>
  <si>
    <t>Granby</t>
  </si>
  <si>
    <t>Glastonbury</t>
  </si>
  <si>
    <t>Franklin</t>
  </si>
  <si>
    <t>Farmington</t>
  </si>
  <si>
    <t>Essex</t>
  </si>
  <si>
    <t>Enfield</t>
  </si>
  <si>
    <t>Ellington</t>
  </si>
  <si>
    <t>Easton</t>
  </si>
  <si>
    <t>Eastford</t>
  </si>
  <si>
    <t>East Windsor</t>
  </si>
  <si>
    <t>East Lyme</t>
  </si>
  <si>
    <t>East Haven</t>
  </si>
  <si>
    <t>East Hartford</t>
  </si>
  <si>
    <t>East Hampton</t>
  </si>
  <si>
    <t>East Haddam</t>
  </si>
  <si>
    <t>East Granby</t>
  </si>
  <si>
    <t>Durham</t>
  </si>
  <si>
    <t>Derby</t>
  </si>
  <si>
    <t>Deep River</t>
  </si>
  <si>
    <t>Darien</t>
  </si>
  <si>
    <t>Danbury</t>
  </si>
  <si>
    <t>Cromwell</t>
  </si>
  <si>
    <t>Coventry</t>
  </si>
  <si>
    <t>Columbia</t>
  </si>
  <si>
    <t>Colchester</t>
  </si>
  <si>
    <t>Clinton</t>
  </si>
  <si>
    <t>Chester</t>
  </si>
  <si>
    <t>Cheshire</t>
  </si>
  <si>
    <t>Chaplin</t>
  </si>
  <si>
    <t>Canton</t>
  </si>
  <si>
    <t>Canterbury</t>
  </si>
  <si>
    <t>Brooklyn</t>
  </si>
  <si>
    <t>Brookfield</t>
  </si>
  <si>
    <t>Bristol</t>
  </si>
  <si>
    <t>Bridgewater</t>
  </si>
  <si>
    <t>Bridgeport</t>
  </si>
  <si>
    <t>Branford</t>
  </si>
  <si>
    <t>Bozrah</t>
  </si>
  <si>
    <t>Bolton</t>
  </si>
  <si>
    <t>Bloomfield</t>
  </si>
  <si>
    <t>Bethlehem</t>
  </si>
  <si>
    <t>Bethel</t>
  </si>
  <si>
    <t>Bethany</t>
  </si>
  <si>
    <t>Berlin</t>
  </si>
  <si>
    <t>Beacon Falls</t>
  </si>
  <si>
    <t>Avon</t>
  </si>
  <si>
    <t>Ashford</t>
  </si>
  <si>
    <t>Ansonia</t>
  </si>
  <si>
    <t>Andover</t>
  </si>
  <si>
    <t>County</t>
  </si>
  <si>
    <t>State/Towns</t>
  </si>
  <si>
    <t>Compiled by DECD Research</t>
  </si>
  <si>
    <t>Source: Census</t>
  </si>
  <si>
    <t>Annual Housing Permit Data by Town from 1990 thru 2015</t>
  </si>
  <si>
    <t>DECD</t>
  </si>
  <si>
    <t>Annual permits; net gains are total units+permits-demolitions.</t>
  </si>
  <si>
    <t>Annual Housing Permits</t>
  </si>
  <si>
    <t xml:space="preserve"> Family households</t>
  </si>
  <si>
    <t xml:space="preserve"> - 2-person household</t>
  </si>
  <si>
    <t xml:space="preserve"> - 3-person household</t>
  </si>
  <si>
    <t xml:space="preserve"> - 4-person household</t>
  </si>
  <si>
    <t xml:space="preserve"> - 5-person household</t>
  </si>
  <si>
    <t xml:space="preserve"> - 6-person household</t>
  </si>
  <si>
    <t xml:space="preserve"> - 7-or-more person household</t>
  </si>
  <si>
    <t xml:space="preserve"> Nonfamily households</t>
  </si>
  <si>
    <t xml:space="preserve"> - 1-person household</t>
  </si>
  <si>
    <t>Census</t>
  </si>
  <si>
    <t>Household Size</t>
  </si>
  <si>
    <t>Type</t>
  </si>
  <si>
    <t>Other</t>
  </si>
  <si>
    <t>Developed</t>
  </si>
  <si>
    <t>2006- %</t>
  </si>
  <si>
    <t>2002- %</t>
  </si>
  <si>
    <t>1995 - %</t>
  </si>
  <si>
    <t>2006 - acres</t>
  </si>
  <si>
    <t>Contents</t>
  </si>
  <si>
    <t>Source</t>
  </si>
  <si>
    <t>Notes</t>
  </si>
  <si>
    <t>Sheet 1</t>
  </si>
  <si>
    <t>Housing, Land Use, Infrastructure</t>
  </si>
  <si>
    <t xml:space="preserve">	Number of housing units by tenure (rent, own) and vacancy by town, region, state; recent trend (2000, 2014)</t>
  </si>
  <si>
    <t xml:space="preserve">	Number of households by size of household by town, region; recent trend (2000, 2014)</t>
  </si>
  <si>
    <t xml:space="preserve">	Number of new housing units by town, region; recent trend (2000, 2014)</t>
  </si>
  <si>
    <t xml:space="preserve">	Acres (# and %) of land area that is developed and undeveloped by town (trend TBD)</t>
  </si>
  <si>
    <t xml:space="preserve">	Acres (# and %) of conserved land area by town (source TBD)</t>
  </si>
  <si>
    <t>Sheet 2</t>
  </si>
  <si>
    <t>Sheet 3</t>
  </si>
  <si>
    <t>Sheet 4</t>
  </si>
  <si>
    <t>Sheet 5</t>
  </si>
  <si>
    <t>Sheet 6</t>
  </si>
  <si>
    <t>Sheet 7</t>
  </si>
  <si>
    <t>Sheet 8</t>
  </si>
  <si>
    <t>Geography</t>
  </si>
  <si>
    <t>Northwest Hills</t>
  </si>
  <si>
    <t>Connecticut</t>
  </si>
  <si>
    <t>Barkhamsted</t>
  </si>
  <si>
    <t>Burlington</t>
  </si>
  <si>
    <t>Canaan</t>
  </si>
  <si>
    <t>Colebrook</t>
  </si>
  <si>
    <t>Cornwall</t>
  </si>
  <si>
    <t>Goshen</t>
  </si>
  <si>
    <t>Hartland</t>
  </si>
  <si>
    <t>Harwinton</t>
  </si>
  <si>
    <t>Kent</t>
  </si>
  <si>
    <t>Litchfield</t>
  </si>
  <si>
    <t>Morris</t>
  </si>
  <si>
    <t>New Hartford</t>
  </si>
  <si>
    <t>Norfolk</t>
  </si>
  <si>
    <t>North Canaan</t>
  </si>
  <si>
    <t>Roxbury</t>
  </si>
  <si>
    <t>Salisbury</t>
  </si>
  <si>
    <t>Sharon</t>
  </si>
  <si>
    <t>Torrington</t>
  </si>
  <si>
    <t>Warren</t>
  </si>
  <si>
    <t>Washington</t>
  </si>
  <si>
    <t>Winchester</t>
  </si>
  <si>
    <t>Total housing units</t>
  </si>
  <si>
    <t>Occupied</t>
  </si>
  <si>
    <t>Vacant</t>
  </si>
  <si>
    <t>Owner-occupied</t>
  </si>
  <si>
    <t>Renter-occupied</t>
  </si>
  <si>
    <t>Windham</t>
  </si>
  <si>
    <t>Woodstock</t>
  </si>
  <si>
    <t>Woodbury</t>
  </si>
  <si>
    <t>New Haven</t>
  </si>
  <si>
    <t>Woodbridge</t>
  </si>
  <si>
    <t>Wolcott</t>
  </si>
  <si>
    <t>Hartford</t>
  </si>
  <si>
    <t>Windsor Locks</t>
  </si>
  <si>
    <t>Windsor</t>
  </si>
  <si>
    <t>Fairfield</t>
  </si>
  <si>
    <t>Wilton</t>
  </si>
  <si>
    <t>Tolland</t>
  </si>
  <si>
    <t>Willington</t>
  </si>
  <si>
    <t>Wethersfield</t>
  </si>
  <si>
    <t>Westport</t>
  </si>
  <si>
    <t>Weston</t>
  </si>
  <si>
    <t>Middlesex</t>
  </si>
  <si>
    <t>Westbrook</t>
  </si>
  <si>
    <t>West Haven</t>
  </si>
  <si>
    <t>West Hartford</t>
  </si>
  <si>
    <t>Watertown</t>
  </si>
  <si>
    <t>New London</t>
  </si>
  <si>
    <t>Waterford</t>
  </si>
  <si>
    <t>Waterbury</t>
  </si>
  <si>
    <t>Wallingford</t>
  </si>
  <si>
    <t>Voluntown</t>
  </si>
  <si>
    <t>Vernon</t>
  </si>
  <si>
    <t>Union</t>
  </si>
  <si>
    <t>Trumbull</t>
  </si>
  <si>
    <t>Thompson</t>
  </si>
  <si>
    <t>Thomaston</t>
  </si>
  <si>
    <t>Suffield</t>
  </si>
  <si>
    <t>Stratford</t>
  </si>
  <si>
    <t>Stonington</t>
  </si>
  <si>
    <t>Sterling</t>
  </si>
  <si>
    <t>Stamford</t>
  </si>
  <si>
    <t>Stafford</t>
  </si>
  <si>
    <t>Sprague</t>
  </si>
  <si>
    <t>Southington</t>
  </si>
  <si>
    <t>Southbury</t>
  </si>
  <si>
    <t>South Windsor</t>
  </si>
  <si>
    <t>Somers</t>
  </si>
  <si>
    <t>Simsbury</t>
  </si>
  <si>
    <t>Sherman</t>
  </si>
  <si>
    <t>Shelton</t>
  </si>
  <si>
    <t>Seymour</t>
  </si>
  <si>
    <t>Scotland</t>
  </si>
  <si>
    <t>Salem</t>
  </si>
  <si>
    <t>Rocky Hill</t>
  </si>
  <si>
    <t>Ridgefield</t>
  </si>
  <si>
    <t>Redding</t>
  </si>
  <si>
    <t>Putnam</t>
  </si>
  <si>
    <t>Prospect</t>
  </si>
  <si>
    <t>Preston</t>
  </si>
  <si>
    <t>Portland</t>
  </si>
  <si>
    <t>Pomfret</t>
  </si>
  <si>
    <t>Plymouth</t>
  </si>
  <si>
    <t>Plainville</t>
  </si>
  <si>
    <t>Plainfield</t>
  </si>
</sst>
</file>

<file path=xl/styles.xml><?xml version="1.0" encoding="utf-8"?>
<styleSheet xmlns="http://schemas.openxmlformats.org/spreadsheetml/2006/main">
  <numFmts count="4">
    <numFmt numFmtId="43" formatCode="_(* #,##0.00_);_(* \(#,##0.00\);_(* &quot;-&quot;??_);_(@_)"/>
    <numFmt numFmtId="164" formatCode="_(* #,##0_);_(* \(#,##0\);_(* &quot;-&quot;??_);_(@_)"/>
    <numFmt numFmtId="165" formatCode="0.0%"/>
    <numFmt numFmtId="166" formatCode="_(* #,##0.0_);_(* \(#,##0.0\);_(* &quot;-&quot;??_);_(@_)"/>
  </numFmts>
  <fonts count="16">
    <font>
      <sz val="11"/>
      <color theme="1"/>
      <name val="Calibri"/>
      <family val="2"/>
      <scheme val="minor"/>
    </font>
    <font>
      <b/>
      <sz val="12"/>
      <name val="Calibri"/>
      <family val="2"/>
      <scheme val="minor"/>
    </font>
    <font>
      <sz val="10"/>
      <name val="Arial"/>
      <family val="2"/>
    </font>
    <font>
      <sz val="11"/>
      <color theme="1"/>
      <name val="Calibri"/>
      <family val="2"/>
      <scheme val="minor"/>
    </font>
    <font>
      <sz val="10"/>
      <color indexed="8"/>
      <name val="Arial"/>
      <family val="2"/>
    </font>
    <font>
      <b/>
      <sz val="11"/>
      <color theme="1"/>
      <name val="Calibri"/>
      <family val="2"/>
      <scheme val="minor"/>
    </font>
    <font>
      <sz val="10"/>
      <name val="Arial"/>
      <family val="2"/>
    </font>
    <font>
      <b/>
      <sz val="10"/>
      <name val="Arial"/>
      <family val="2"/>
    </font>
    <font>
      <sz val="11"/>
      <color theme="0" tint="-0.249977111117893"/>
      <name val="Calibri"/>
      <family val="2"/>
      <scheme val="minor"/>
    </font>
    <font>
      <i/>
      <sz val="11"/>
      <color theme="1"/>
      <name val="Calibri"/>
      <family val="2"/>
      <scheme val="minor"/>
    </font>
    <font>
      <sz val="11"/>
      <color theme="0" tint="-0.34998626667073579"/>
      <name val="Calibri"/>
      <family val="2"/>
      <scheme val="minor"/>
    </font>
    <font>
      <sz val="11"/>
      <name val="Calibri"/>
      <family val="2"/>
      <scheme val="minor"/>
    </font>
    <font>
      <sz val="8"/>
      <color indexed="8"/>
      <name val="Arial"/>
      <family val="2"/>
    </font>
    <font>
      <u/>
      <sz val="11"/>
      <color theme="10"/>
      <name val="Calibri"/>
      <family val="2"/>
      <scheme val="minor"/>
    </font>
    <font>
      <b/>
      <sz val="12"/>
      <color theme="1"/>
      <name val="Calibri"/>
      <family val="2"/>
      <scheme val="minor"/>
    </font>
    <font>
      <sz val="8"/>
      <name val="Times New Roman"/>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7">
    <xf numFmtId="0" fontId="0" fillId="0" borderId="0"/>
    <xf numFmtId="43" fontId="3" fillId="0" borderId="0" applyFont="0" applyFill="0" applyBorder="0" applyAlignment="0" applyProtection="0"/>
    <xf numFmtId="0" fontId="4" fillId="0" borderId="0"/>
    <xf numFmtId="0" fontId="6" fillId="0" borderId="0"/>
    <xf numFmtId="9" fontId="3" fillId="0" borderId="0" applyFont="0" applyFill="0" applyBorder="0" applyAlignment="0" applyProtection="0"/>
    <xf numFmtId="0" fontId="13" fillId="0" borderId="0" applyNumberFormat="0" applyFill="0" applyBorder="0" applyAlignment="0" applyProtection="0"/>
    <xf numFmtId="0" fontId="2" fillId="0" borderId="0"/>
  </cellStyleXfs>
  <cellXfs count="85">
    <xf numFmtId="0" fontId="0" fillId="0" borderId="0" xfId="0"/>
    <xf numFmtId="0" fontId="1" fillId="0" borderId="0" xfId="0" applyFont="1"/>
    <xf numFmtId="0" fontId="0" fillId="0" borderId="0" xfId="0" applyFill="1"/>
    <xf numFmtId="0" fontId="2" fillId="0" borderId="0" xfId="0" applyFont="1" applyFill="1"/>
    <xf numFmtId="164" fontId="0" fillId="0" borderId="0" xfId="1" applyNumberFormat="1" applyFont="1"/>
    <xf numFmtId="0" fontId="5" fillId="0" borderId="0" xfId="0" applyFont="1"/>
    <xf numFmtId="0" fontId="0" fillId="0" borderId="4" xfId="0" applyBorder="1"/>
    <xf numFmtId="0" fontId="0" fillId="0" borderId="0" xfId="0" applyBorder="1"/>
    <xf numFmtId="0" fontId="0" fillId="0" borderId="5" xfId="0" applyBorder="1"/>
    <xf numFmtId="164" fontId="0" fillId="0" borderId="4" xfId="1" applyNumberFormat="1" applyFont="1" applyBorder="1"/>
    <xf numFmtId="164" fontId="0" fillId="0" borderId="0" xfId="1" applyNumberFormat="1" applyFont="1" applyBorder="1"/>
    <xf numFmtId="164" fontId="0" fillId="0" borderId="5" xfId="1" applyNumberFormat="1" applyFont="1" applyBorder="1"/>
    <xf numFmtId="164" fontId="0" fillId="0" borderId="6" xfId="1" applyNumberFormat="1" applyFont="1" applyBorder="1"/>
    <xf numFmtId="164" fontId="0" fillId="0" borderId="7" xfId="1" applyNumberFormat="1" applyFont="1" applyBorder="1"/>
    <xf numFmtId="164" fontId="0" fillId="0" borderId="8" xfId="1" applyNumberFormat="1" applyFont="1" applyBorder="1"/>
    <xf numFmtId="0" fontId="0" fillId="0" borderId="0" xfId="0" applyNumberFormat="1"/>
    <xf numFmtId="3" fontId="0" fillId="0" borderId="0" xfId="0" applyNumberFormat="1"/>
    <xf numFmtId="0" fontId="6" fillId="0" borderId="0" xfId="3"/>
    <xf numFmtId="3" fontId="6" fillId="0" borderId="0" xfId="3" applyNumberFormat="1"/>
    <xf numFmtId="0" fontId="7" fillId="0" borderId="0" xfId="3" applyFont="1"/>
    <xf numFmtId="3" fontId="7" fillId="0" borderId="0" xfId="3" applyNumberFormat="1" applyFont="1"/>
    <xf numFmtId="0" fontId="2" fillId="0" borderId="0" xfId="3" applyFont="1"/>
    <xf numFmtId="0" fontId="2" fillId="0" borderId="0" xfId="3" applyFont="1" applyAlignment="1">
      <alignment horizontal="right"/>
    </xf>
    <xf numFmtId="0" fontId="7" fillId="0" borderId="0" xfId="3" applyFont="1" applyAlignment="1">
      <alignment horizontal="right"/>
    </xf>
    <xf numFmtId="3" fontId="2" fillId="0" borderId="0" xfId="3" applyNumberFormat="1" applyFont="1"/>
    <xf numFmtId="3" fontId="2" fillId="0" borderId="0" xfId="3" applyNumberFormat="1" applyFont="1" applyAlignment="1">
      <alignment horizontal="right"/>
    </xf>
    <xf numFmtId="164" fontId="0" fillId="0" borderId="4" xfId="1" applyNumberFormat="1" applyFont="1" applyFill="1" applyBorder="1"/>
    <xf numFmtId="164" fontId="0" fillId="0" borderId="0" xfId="1" applyNumberFormat="1" applyFont="1" applyFill="1" applyBorder="1"/>
    <xf numFmtId="164" fontId="0" fillId="0" borderId="5" xfId="1" applyNumberFormat="1" applyFont="1" applyFill="1" applyBorder="1"/>
    <xf numFmtId="164" fontId="0" fillId="0" borderId="6" xfId="1" applyNumberFormat="1" applyFont="1" applyFill="1" applyBorder="1"/>
    <xf numFmtId="164" fontId="0" fillId="0" borderId="7" xfId="1" applyNumberFormat="1" applyFont="1" applyFill="1" applyBorder="1"/>
    <xf numFmtId="164" fontId="0" fillId="0" borderId="8" xfId="1" applyNumberFormat="1" applyFont="1" applyFill="1" applyBorder="1"/>
    <xf numFmtId="9" fontId="0" fillId="0" borderId="0" xfId="4" applyFont="1"/>
    <xf numFmtId="165" fontId="0" fillId="0" borderId="0" xfId="4" applyNumberFormat="1" applyFont="1"/>
    <xf numFmtId="0" fontId="0" fillId="0" borderId="0" xfId="0" quotePrefix="1"/>
    <xf numFmtId="0" fontId="8" fillId="0" borderId="0" xfId="0" applyFont="1"/>
    <xf numFmtId="0" fontId="1" fillId="2" borderId="0" xfId="0" applyFont="1" applyFill="1" applyAlignment="1">
      <alignment vertical="center"/>
    </xf>
    <xf numFmtId="0" fontId="9" fillId="0" borderId="0" xfId="0" applyFont="1" applyFill="1"/>
    <xf numFmtId="4" fontId="0" fillId="0" borderId="0" xfId="0" applyNumberFormat="1"/>
    <xf numFmtId="0" fontId="1" fillId="2" borderId="0" xfId="0" applyFont="1" applyFill="1" applyAlignment="1">
      <alignment vertical="center"/>
    </xf>
    <xf numFmtId="164" fontId="0" fillId="0" borderId="0" xfId="1" applyNumberFormat="1" applyFont="1" applyFill="1"/>
    <xf numFmtId="164" fontId="2" fillId="0" borderId="0" xfId="1" applyNumberFormat="1" applyFont="1" applyFill="1"/>
    <xf numFmtId="0" fontId="1" fillId="2" borderId="0" xfId="1" applyNumberFormat="1" applyFont="1" applyFill="1" applyAlignment="1">
      <alignment vertical="center"/>
    </xf>
    <xf numFmtId="0" fontId="0" fillId="0" borderId="0" xfId="1" applyNumberFormat="1" applyFont="1"/>
    <xf numFmtId="0" fontId="10" fillId="0" borderId="0" xfId="1" applyNumberFormat="1" applyFont="1"/>
    <xf numFmtId="164" fontId="10" fillId="0" borderId="0" xfId="1" applyNumberFormat="1" applyFont="1"/>
    <xf numFmtId="0" fontId="10" fillId="0" borderId="0" xfId="0" applyFont="1"/>
    <xf numFmtId="0" fontId="0" fillId="0" borderId="0" xfId="0" applyFill="1" applyBorder="1"/>
    <xf numFmtId="0" fontId="0" fillId="0" borderId="4" xfId="0" applyFill="1" applyBorder="1"/>
    <xf numFmtId="165" fontId="0" fillId="0" borderId="4" xfId="4" applyNumberFormat="1" applyFont="1" applyBorder="1"/>
    <xf numFmtId="165" fontId="0" fillId="0" borderId="0" xfId="4" applyNumberFormat="1" applyFont="1" applyBorder="1"/>
    <xf numFmtId="165" fontId="0" fillId="0" borderId="5" xfId="4" applyNumberFormat="1" applyFont="1" applyBorder="1"/>
    <xf numFmtId="165" fontId="0" fillId="0" borderId="6" xfId="4" applyNumberFormat="1" applyFont="1" applyBorder="1"/>
    <xf numFmtId="165" fontId="0" fillId="0" borderId="7" xfId="4" applyNumberFormat="1" applyFont="1" applyBorder="1"/>
    <xf numFmtId="165" fontId="0" fillId="0" borderId="8" xfId="4" applyNumberFormat="1" applyFont="1" applyBorder="1"/>
    <xf numFmtId="0" fontId="11" fillId="0" borderId="0" xfId="0" applyFont="1"/>
    <xf numFmtId="164" fontId="10" fillId="0" borderId="0" xfId="0" applyNumberFormat="1" applyFont="1"/>
    <xf numFmtId="3" fontId="12" fillId="0" borderId="0" xfId="0" applyNumberFormat="1" applyFont="1"/>
    <xf numFmtId="164" fontId="8" fillId="0" borderId="0" xfId="1" applyNumberFormat="1" applyFont="1"/>
    <xf numFmtId="164" fontId="0" fillId="0" borderId="0" xfId="1" applyNumberFormat="1" applyFont="1" applyAlignment="1">
      <alignment horizontal="center"/>
    </xf>
    <xf numFmtId="0" fontId="13" fillId="0" borderId="0" xfId="5"/>
    <xf numFmtId="0" fontId="9" fillId="0" borderId="0" xfId="0" applyFont="1"/>
    <xf numFmtId="166" fontId="0" fillId="0" borderId="0" xfId="1" applyNumberFormat="1" applyFont="1"/>
    <xf numFmtId="0" fontId="9" fillId="0" borderId="0" xfId="0" applyFont="1" applyAlignment="1"/>
    <xf numFmtId="0" fontId="1" fillId="2" borderId="0" xfId="0" applyFont="1" applyFill="1" applyAlignment="1">
      <alignment vertical="center"/>
    </xf>
    <xf numFmtId="0" fontId="14" fillId="0" borderId="0" xfId="0" applyFont="1"/>
    <xf numFmtId="10" fontId="0" fillId="0" borderId="0" xfId="4" applyNumberFormat="1" applyFont="1"/>
    <xf numFmtId="0" fontId="14" fillId="0" borderId="5" xfId="0" applyFont="1" applyBorder="1"/>
    <xf numFmtId="164" fontId="0" fillId="0" borderId="0" xfId="0" applyNumberFormat="1"/>
    <xf numFmtId="164" fontId="0" fillId="0" borderId="4" xfId="0" applyNumberFormat="1" applyBorder="1"/>
    <xf numFmtId="10" fontId="0" fillId="0" borderId="0" xfId="0" applyNumberFormat="1"/>
    <xf numFmtId="10" fontId="0" fillId="0" borderId="0" xfId="0" applyNumberFormat="1" applyBorder="1"/>
    <xf numFmtId="0" fontId="1" fillId="2" borderId="0" xfId="0" applyFont="1" applyFill="1" applyAlignment="1">
      <alignmen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1" fillId="2" borderId="0" xfId="0" applyFont="1" applyFill="1" applyAlignment="1">
      <alignment vertical="center"/>
    </xf>
    <xf numFmtId="0" fontId="0" fillId="0" borderId="9"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5" xfId="0" applyBorder="1" applyAlignment="1">
      <alignment horizontal="center"/>
    </xf>
  </cellXfs>
  <cellStyles count="7">
    <cellStyle name="Comma" xfId="1" builtinId="3"/>
    <cellStyle name="Hyperlink" xfId="5" builtinId="8"/>
    <cellStyle name="Normal" xfId="0" builtinId="0"/>
    <cellStyle name="Normal 2" xfId="2"/>
    <cellStyle name="Normal 3" xfId="3"/>
    <cellStyle name="Normal 4" xfId="6"/>
    <cellStyle name="Percent" xfId="4" builtinId="5"/>
  </cellStyles>
  <dxfs count="1">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11.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s>
</file>

<file path=xl/charts/_rels/chart12.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s>
</file>

<file path=xl/charts/_rels/chart13.xml.rels><?xml version="1.0" encoding="UTF-8" standalone="yes"?>
<Relationships xmlns="http://schemas.openxmlformats.org/package/2006/relationships"><Relationship Id="rId1" Type="http://schemas.microsoft.com/office/2011/relationships/chartStyle" Target="style13.xml"/><Relationship Id="rId2" Type="http://schemas.microsoft.com/office/2011/relationships/chartColorStyle" Target="colors13.xml"/></Relationships>
</file>

<file path=xl/charts/_rels/chart14.xml.rels><?xml version="1.0" encoding="UTF-8" standalone="yes"?>
<Relationships xmlns="http://schemas.openxmlformats.org/package/2006/relationships"><Relationship Id="rId1" Type="http://schemas.microsoft.com/office/2011/relationships/chartStyle" Target="style14.xml"/><Relationship Id="rId2" Type="http://schemas.microsoft.com/office/2011/relationships/chartColorStyle" Target="colors14.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housing units</a:t>
            </a:r>
          </a:p>
        </c:rich>
      </c:tx>
      <c:spPr>
        <a:noFill/>
        <a:ln>
          <a:noFill/>
        </a:ln>
        <a:effectLst/>
      </c:spPr>
    </c:title>
    <c:plotArea>
      <c:layout/>
      <c:lineChart>
        <c:grouping val="standard"/>
        <c:ser>
          <c:idx val="0"/>
          <c:order val="0"/>
          <c:tx>
            <c:strRef>
              <c:f>'Sheet 1'!$A$6</c:f>
              <c:strCache>
                <c:ptCount val="1"/>
                <c:pt idx="0">
                  <c:v>Barkhamsted</c:v>
                </c:pt>
              </c:strCache>
            </c:strRef>
          </c:tx>
          <c:spPr>
            <a:ln w="28575" cap="rnd">
              <a:solidFill>
                <a:schemeClr val="accent1"/>
              </a:solidFill>
              <a:round/>
            </a:ln>
            <a:effectLst/>
          </c:spPr>
          <c:marker>
            <c:symbol val="none"/>
          </c:marker>
          <c:val>
            <c:numRef>
              <c:f>('Sheet 1'!$B$6,'Sheet 1'!$G$6,'Sheet 1'!$L$6,'Sheet 1'!$Q$6,'Sheet 1'!$V$6,'Sheet 1'!$AA$6)</c:f>
              <c:numCache>
                <c:formatCode>_(* #,##0_);_(* \(#,##0\);_(* "-"??_);_(@_)</c:formatCode>
                <c:ptCount val="6"/>
                <c:pt idx="0">
                  <c:v>1436.0</c:v>
                </c:pt>
                <c:pt idx="1">
                  <c:v>1577.0</c:v>
                </c:pt>
                <c:pt idx="2">
                  <c:v>1572.0</c:v>
                </c:pt>
                <c:pt idx="3">
                  <c:v>1558.0</c:v>
                </c:pt>
                <c:pt idx="4">
                  <c:v>1537.0</c:v>
                </c:pt>
                <c:pt idx="5">
                  <c:v>1561.0</c:v>
                </c:pt>
              </c:numCache>
            </c:numRef>
          </c:val>
          <c:extLst xmlns:c16r2="http://schemas.microsoft.com/office/drawing/2015/06/chart">
            <c:ext xmlns:c16="http://schemas.microsoft.com/office/drawing/2014/chart" uri="{C3380CC4-5D6E-409C-BE32-E72D297353CC}">
              <c16:uniqueId val="{00000000-2DA2-4F07-B855-702C82E5EC95}"/>
            </c:ext>
          </c:extLst>
        </c:ser>
        <c:ser>
          <c:idx val="1"/>
          <c:order val="1"/>
          <c:tx>
            <c:strRef>
              <c:f>'Sheet 1'!$A$7</c:f>
              <c:strCache>
                <c:ptCount val="1"/>
                <c:pt idx="0">
                  <c:v>Burlington</c:v>
                </c:pt>
              </c:strCache>
            </c:strRef>
          </c:tx>
          <c:spPr>
            <a:ln w="28575" cap="rnd">
              <a:solidFill>
                <a:schemeClr val="accent2"/>
              </a:solidFill>
              <a:round/>
            </a:ln>
            <a:effectLst/>
          </c:spPr>
          <c:marker>
            <c:symbol val="none"/>
          </c:marker>
          <c:val>
            <c:numRef>
              <c:f>('Sheet 1'!$B$7,'Sheet 1'!$G$7,'Sheet 1'!$L$7,'Sheet 1'!$Q$7,'Sheet 1'!$V$7,'Sheet 1'!$AA$7)</c:f>
              <c:numCache>
                <c:formatCode>_(* #,##0_);_(* \(#,##0\);_(* "-"??_);_(@_)</c:formatCode>
                <c:ptCount val="6"/>
                <c:pt idx="0">
                  <c:v>2901.0</c:v>
                </c:pt>
                <c:pt idx="1">
                  <c:v>3238.0</c:v>
                </c:pt>
                <c:pt idx="2">
                  <c:v>3364.0</c:v>
                </c:pt>
                <c:pt idx="3">
                  <c:v>3572.0</c:v>
                </c:pt>
                <c:pt idx="4">
                  <c:v>3601.0</c:v>
                </c:pt>
                <c:pt idx="5">
                  <c:v>3541.0</c:v>
                </c:pt>
              </c:numCache>
            </c:numRef>
          </c:val>
          <c:extLst xmlns:c16r2="http://schemas.microsoft.com/office/drawing/2015/06/chart">
            <c:ext xmlns:c16="http://schemas.microsoft.com/office/drawing/2014/chart" uri="{C3380CC4-5D6E-409C-BE32-E72D297353CC}">
              <c16:uniqueId val="{00000001-2DA2-4F07-B855-702C82E5EC95}"/>
            </c:ext>
          </c:extLst>
        </c:ser>
        <c:ser>
          <c:idx val="2"/>
          <c:order val="2"/>
          <c:tx>
            <c:strRef>
              <c:f>'Sheet 1'!$A$8</c:f>
              <c:strCache>
                <c:ptCount val="1"/>
                <c:pt idx="0">
                  <c:v>Canaan</c:v>
                </c:pt>
              </c:strCache>
            </c:strRef>
          </c:tx>
          <c:spPr>
            <a:ln w="28575" cap="rnd">
              <a:solidFill>
                <a:schemeClr val="accent3"/>
              </a:solidFill>
              <a:round/>
            </a:ln>
            <a:effectLst/>
          </c:spPr>
          <c:marker>
            <c:symbol val="none"/>
          </c:marker>
          <c:val>
            <c:numRef>
              <c:f>('Sheet 1'!$B$8,'Sheet 1'!$G$8,'Sheet 1'!$L$8,'Sheet 1'!$Q$8,'Sheet 1'!$V$8,'Sheet 1'!$AA$8)</c:f>
              <c:numCache>
                <c:formatCode>_(* #,##0_);_(* \(#,##0\);_(* "-"??_);_(@_)</c:formatCode>
                <c:ptCount val="6"/>
                <c:pt idx="0">
                  <c:v>610.0</c:v>
                </c:pt>
                <c:pt idx="1">
                  <c:v>746.0</c:v>
                </c:pt>
                <c:pt idx="2">
                  <c:v>754.0</c:v>
                </c:pt>
                <c:pt idx="3">
                  <c:v>755.0</c:v>
                </c:pt>
                <c:pt idx="4">
                  <c:v>764.0</c:v>
                </c:pt>
                <c:pt idx="5">
                  <c:v>772.0</c:v>
                </c:pt>
              </c:numCache>
            </c:numRef>
          </c:val>
          <c:extLst xmlns:c16r2="http://schemas.microsoft.com/office/drawing/2015/06/chart">
            <c:ext xmlns:c16="http://schemas.microsoft.com/office/drawing/2014/chart" uri="{C3380CC4-5D6E-409C-BE32-E72D297353CC}">
              <c16:uniqueId val="{00000002-2DA2-4F07-B855-702C82E5EC95}"/>
            </c:ext>
          </c:extLst>
        </c:ser>
        <c:ser>
          <c:idx val="3"/>
          <c:order val="3"/>
          <c:tx>
            <c:strRef>
              <c:f>'Sheet 1'!$A$9</c:f>
              <c:strCache>
                <c:ptCount val="1"/>
                <c:pt idx="0">
                  <c:v>Colebrook</c:v>
                </c:pt>
              </c:strCache>
            </c:strRef>
          </c:tx>
          <c:spPr>
            <a:ln w="28575" cap="rnd">
              <a:solidFill>
                <a:schemeClr val="accent4"/>
              </a:solidFill>
              <a:round/>
            </a:ln>
            <a:effectLst/>
          </c:spPr>
          <c:marker>
            <c:symbol val="none"/>
          </c:marker>
          <c:val>
            <c:numRef>
              <c:f>('Sheet 1'!$B$9,'Sheet 1'!$G$9,'Sheet 1'!$L$9,'Sheet 1'!$Q$9,'Sheet 1'!$V$9,'Sheet 1'!$AA$9)</c:f>
              <c:numCache>
                <c:formatCode>_(* #,##0_);_(* \(#,##0\);_(* "-"??_);_(@_)</c:formatCode>
                <c:ptCount val="6"/>
                <c:pt idx="0">
                  <c:v>656.0</c:v>
                </c:pt>
                <c:pt idx="1">
                  <c:v>675.0</c:v>
                </c:pt>
                <c:pt idx="2">
                  <c:v>682.0</c:v>
                </c:pt>
                <c:pt idx="3">
                  <c:v>701.0</c:v>
                </c:pt>
                <c:pt idx="4">
                  <c:v>727.0</c:v>
                </c:pt>
                <c:pt idx="5">
                  <c:v>773.0</c:v>
                </c:pt>
              </c:numCache>
            </c:numRef>
          </c:val>
          <c:extLst xmlns:c16r2="http://schemas.microsoft.com/office/drawing/2015/06/chart">
            <c:ext xmlns:c16="http://schemas.microsoft.com/office/drawing/2014/chart" uri="{C3380CC4-5D6E-409C-BE32-E72D297353CC}">
              <c16:uniqueId val="{00000003-2DA2-4F07-B855-702C82E5EC95}"/>
            </c:ext>
          </c:extLst>
        </c:ser>
        <c:ser>
          <c:idx val="4"/>
          <c:order val="4"/>
          <c:tx>
            <c:strRef>
              <c:f>'Sheet 1'!$A$10</c:f>
              <c:strCache>
                <c:ptCount val="1"/>
                <c:pt idx="0">
                  <c:v>Cornwall</c:v>
                </c:pt>
              </c:strCache>
            </c:strRef>
          </c:tx>
          <c:spPr>
            <a:ln w="28575" cap="rnd">
              <a:solidFill>
                <a:schemeClr val="accent5"/>
              </a:solidFill>
              <a:round/>
            </a:ln>
            <a:effectLst/>
          </c:spPr>
          <c:marker>
            <c:symbol val="none"/>
          </c:marker>
          <c:val>
            <c:numRef>
              <c:f>('Sheet 1'!$B$10,'Sheet 1'!$G$10,'Sheet 1'!$L$10,'Sheet 1'!$Q$10,'Sheet 1'!$V$10,'Sheet 1'!$AA$10)</c:f>
              <c:numCache>
                <c:formatCode>_(* #,##0_);_(* \(#,##0\);_(* "-"??_);_(@_)</c:formatCode>
                <c:ptCount val="6"/>
                <c:pt idx="0">
                  <c:v>873.0</c:v>
                </c:pt>
                <c:pt idx="1">
                  <c:v>958.0</c:v>
                </c:pt>
                <c:pt idx="2">
                  <c:v>960.0</c:v>
                </c:pt>
                <c:pt idx="3">
                  <c:v>976.0</c:v>
                </c:pt>
                <c:pt idx="4">
                  <c:v>984.0</c:v>
                </c:pt>
                <c:pt idx="5">
                  <c:v>1002.0</c:v>
                </c:pt>
              </c:numCache>
            </c:numRef>
          </c:val>
          <c:extLst xmlns:c16r2="http://schemas.microsoft.com/office/drawing/2015/06/chart">
            <c:ext xmlns:c16="http://schemas.microsoft.com/office/drawing/2014/chart" uri="{C3380CC4-5D6E-409C-BE32-E72D297353CC}">
              <c16:uniqueId val="{00000004-2DA2-4F07-B855-702C82E5EC95}"/>
            </c:ext>
          </c:extLst>
        </c:ser>
        <c:ser>
          <c:idx val="5"/>
          <c:order val="5"/>
          <c:tx>
            <c:strRef>
              <c:f>'Sheet 1'!$A$11</c:f>
              <c:strCache>
                <c:ptCount val="1"/>
                <c:pt idx="0">
                  <c:v>Goshen</c:v>
                </c:pt>
              </c:strCache>
            </c:strRef>
          </c:tx>
          <c:spPr>
            <a:ln w="28575" cap="rnd">
              <a:solidFill>
                <a:schemeClr val="accent6"/>
              </a:solidFill>
              <a:round/>
            </a:ln>
            <a:effectLst/>
          </c:spPr>
          <c:marker>
            <c:symbol val="none"/>
          </c:marker>
          <c:val>
            <c:numRef>
              <c:f>('Sheet 1'!$B$11,'Sheet 1'!$G$11,'Sheet 1'!$L$11,'Sheet 1'!$Q$11,'Sheet 1'!$V$11,'Sheet 1'!$AA$11)</c:f>
              <c:numCache>
                <c:formatCode>_(* #,##0_);_(* \(#,##0\);_(* "-"??_);_(@_)</c:formatCode>
                <c:ptCount val="6"/>
                <c:pt idx="0">
                  <c:v>1482.0</c:v>
                </c:pt>
                <c:pt idx="1">
                  <c:v>1597.0</c:v>
                </c:pt>
                <c:pt idx="2">
                  <c:v>1609.0</c:v>
                </c:pt>
                <c:pt idx="3">
                  <c:v>1656.0</c:v>
                </c:pt>
                <c:pt idx="4">
                  <c:v>1679.0</c:v>
                </c:pt>
                <c:pt idx="5">
                  <c:v>1694.0</c:v>
                </c:pt>
              </c:numCache>
            </c:numRef>
          </c:val>
          <c:extLst xmlns:c16r2="http://schemas.microsoft.com/office/drawing/2015/06/chart">
            <c:ext xmlns:c16="http://schemas.microsoft.com/office/drawing/2014/chart" uri="{C3380CC4-5D6E-409C-BE32-E72D297353CC}">
              <c16:uniqueId val="{00000005-2DA2-4F07-B855-702C82E5EC95}"/>
            </c:ext>
          </c:extLst>
        </c:ser>
        <c:ser>
          <c:idx val="6"/>
          <c:order val="6"/>
          <c:tx>
            <c:strRef>
              <c:f>'Sheet 1'!$A$12</c:f>
              <c:strCache>
                <c:ptCount val="1"/>
                <c:pt idx="0">
                  <c:v>Hartland</c:v>
                </c:pt>
              </c:strCache>
            </c:strRef>
          </c:tx>
          <c:spPr>
            <a:ln w="28575" cap="rnd">
              <a:solidFill>
                <a:schemeClr val="accent1">
                  <a:lumMod val="60000"/>
                </a:schemeClr>
              </a:solidFill>
              <a:round/>
            </a:ln>
            <a:effectLst/>
          </c:spPr>
          <c:marker>
            <c:symbol val="none"/>
          </c:marker>
          <c:val>
            <c:numRef>
              <c:f>('Sheet 1'!$B$12,'Sheet 1'!$G$12,'Sheet 1'!$L$12,'Sheet 1'!$Q$12,'Sheet 1'!$V$12,'Sheet 1'!$AA$12)</c:f>
              <c:numCache>
                <c:formatCode>_(* #,##0_);_(* \(#,##0\);_(* "-"??_);_(@_)</c:formatCode>
                <c:ptCount val="6"/>
                <c:pt idx="0">
                  <c:v>759.0</c:v>
                </c:pt>
                <c:pt idx="1">
                  <c:v>772.0</c:v>
                </c:pt>
                <c:pt idx="2">
                  <c:v>816.0</c:v>
                </c:pt>
                <c:pt idx="3">
                  <c:v>838.0</c:v>
                </c:pt>
                <c:pt idx="4">
                  <c:v>847.0</c:v>
                </c:pt>
                <c:pt idx="5">
                  <c:v>824.0</c:v>
                </c:pt>
              </c:numCache>
            </c:numRef>
          </c:val>
          <c:extLst xmlns:c16r2="http://schemas.microsoft.com/office/drawing/2015/06/chart">
            <c:ext xmlns:c16="http://schemas.microsoft.com/office/drawing/2014/chart" uri="{C3380CC4-5D6E-409C-BE32-E72D297353CC}">
              <c16:uniqueId val="{00000006-2DA2-4F07-B855-702C82E5EC95}"/>
            </c:ext>
          </c:extLst>
        </c:ser>
        <c:ser>
          <c:idx val="7"/>
          <c:order val="7"/>
          <c:tx>
            <c:strRef>
              <c:f>'Sheet 1'!$A$13</c:f>
              <c:strCache>
                <c:ptCount val="1"/>
                <c:pt idx="0">
                  <c:v>Harwinton</c:v>
                </c:pt>
              </c:strCache>
            </c:strRef>
          </c:tx>
          <c:spPr>
            <a:ln w="28575" cap="rnd">
              <a:solidFill>
                <a:schemeClr val="accent2">
                  <a:lumMod val="60000"/>
                </a:schemeClr>
              </a:solidFill>
              <a:round/>
            </a:ln>
            <a:effectLst/>
          </c:spPr>
          <c:marker>
            <c:symbol val="none"/>
          </c:marker>
          <c:val>
            <c:numRef>
              <c:f>('Sheet 1'!$B$13,'Sheet 1'!$G$13,'Sheet 1'!$L$13,'Sheet 1'!$Q$13,'Sheet 1'!$V$13,'Sheet 1'!$AA$13)</c:f>
              <c:numCache>
                <c:formatCode>_(* #,##0_);_(* \(#,##0\);_(* "-"??_);_(@_)</c:formatCode>
                <c:ptCount val="6"/>
                <c:pt idx="0">
                  <c:v>2022.0</c:v>
                </c:pt>
                <c:pt idx="1">
                  <c:v>2156.0</c:v>
                </c:pt>
                <c:pt idx="2">
                  <c:v>2240.0</c:v>
                </c:pt>
                <c:pt idx="3">
                  <c:v>2299.0</c:v>
                </c:pt>
                <c:pt idx="4">
                  <c:v>2243.0</c:v>
                </c:pt>
                <c:pt idx="5">
                  <c:v>2259.0</c:v>
                </c:pt>
              </c:numCache>
            </c:numRef>
          </c:val>
          <c:extLst xmlns:c16r2="http://schemas.microsoft.com/office/drawing/2015/06/chart">
            <c:ext xmlns:c16="http://schemas.microsoft.com/office/drawing/2014/chart" uri="{C3380CC4-5D6E-409C-BE32-E72D297353CC}">
              <c16:uniqueId val="{00000007-2DA2-4F07-B855-702C82E5EC95}"/>
            </c:ext>
          </c:extLst>
        </c:ser>
        <c:ser>
          <c:idx val="8"/>
          <c:order val="8"/>
          <c:tx>
            <c:strRef>
              <c:f>'Sheet 1'!$A$14</c:f>
              <c:strCache>
                <c:ptCount val="1"/>
                <c:pt idx="0">
                  <c:v>Kent</c:v>
                </c:pt>
              </c:strCache>
            </c:strRef>
          </c:tx>
          <c:spPr>
            <a:ln w="28575" cap="rnd">
              <a:solidFill>
                <a:schemeClr val="accent3">
                  <a:lumMod val="60000"/>
                </a:schemeClr>
              </a:solidFill>
              <a:round/>
            </a:ln>
            <a:effectLst/>
          </c:spPr>
          <c:marker>
            <c:symbol val="none"/>
          </c:marker>
          <c:val>
            <c:numRef>
              <c:f>('Sheet 1'!$B$14,'Sheet 1'!$G$14,'Sheet 1'!$L$14,'Sheet 1'!$Q$14,'Sheet 1'!$V$14,'Sheet 1'!$AA$14)</c:f>
              <c:numCache>
                <c:formatCode>_(* #,##0_);_(* \(#,##0\);_(* "-"??_);_(@_)</c:formatCode>
                <c:ptCount val="6"/>
                <c:pt idx="0">
                  <c:v>1463.0</c:v>
                </c:pt>
                <c:pt idx="1">
                  <c:v>1753.0</c:v>
                </c:pt>
                <c:pt idx="2">
                  <c:v>1654.0</c:v>
                </c:pt>
                <c:pt idx="3">
                  <c:v>1589.0</c:v>
                </c:pt>
                <c:pt idx="4">
                  <c:v>1660.0</c:v>
                </c:pt>
                <c:pt idx="5">
                  <c:v>1574.0</c:v>
                </c:pt>
              </c:numCache>
            </c:numRef>
          </c:val>
          <c:extLst xmlns:c16r2="http://schemas.microsoft.com/office/drawing/2015/06/chart">
            <c:ext xmlns:c16="http://schemas.microsoft.com/office/drawing/2014/chart" uri="{C3380CC4-5D6E-409C-BE32-E72D297353CC}">
              <c16:uniqueId val="{00000008-2DA2-4F07-B855-702C82E5EC95}"/>
            </c:ext>
          </c:extLst>
        </c:ser>
        <c:ser>
          <c:idx val="9"/>
          <c:order val="9"/>
          <c:tx>
            <c:strRef>
              <c:f>'Sheet 1'!$A$15</c:f>
              <c:strCache>
                <c:ptCount val="1"/>
                <c:pt idx="0">
                  <c:v>Litchfield</c:v>
                </c:pt>
              </c:strCache>
            </c:strRef>
          </c:tx>
          <c:spPr>
            <a:ln w="28575" cap="rnd">
              <a:solidFill>
                <a:schemeClr val="accent4">
                  <a:lumMod val="60000"/>
                </a:schemeClr>
              </a:solidFill>
              <a:round/>
            </a:ln>
            <a:effectLst/>
          </c:spPr>
          <c:marker>
            <c:symbol val="none"/>
          </c:marker>
          <c:val>
            <c:numRef>
              <c:f>('Sheet 1'!$B$15,'Sheet 1'!$G$15,'Sheet 1'!$L$15,'Sheet 1'!$Q$15,'Sheet 1'!$V$15,'Sheet 1'!$AA$15)</c:f>
              <c:numCache>
                <c:formatCode>_(* #,##0_);_(* \(#,##0\);_(* "-"??_);_(@_)</c:formatCode>
                <c:ptCount val="6"/>
                <c:pt idx="0">
                  <c:v>3629.0</c:v>
                </c:pt>
                <c:pt idx="1">
                  <c:v>4055.0</c:v>
                </c:pt>
                <c:pt idx="2">
                  <c:v>3987.0</c:v>
                </c:pt>
                <c:pt idx="3">
                  <c:v>3965.0</c:v>
                </c:pt>
                <c:pt idx="4">
                  <c:v>4043.0</c:v>
                </c:pt>
                <c:pt idx="5">
                  <c:v>4166.0</c:v>
                </c:pt>
              </c:numCache>
            </c:numRef>
          </c:val>
          <c:extLst xmlns:c16r2="http://schemas.microsoft.com/office/drawing/2015/06/chart">
            <c:ext xmlns:c16="http://schemas.microsoft.com/office/drawing/2014/chart" uri="{C3380CC4-5D6E-409C-BE32-E72D297353CC}">
              <c16:uniqueId val="{00000009-2DA2-4F07-B855-702C82E5EC95}"/>
            </c:ext>
          </c:extLst>
        </c:ser>
        <c:ser>
          <c:idx val="10"/>
          <c:order val="10"/>
          <c:tx>
            <c:strRef>
              <c:f>'Sheet 1'!$A$16</c:f>
              <c:strCache>
                <c:ptCount val="1"/>
                <c:pt idx="0">
                  <c:v>Morris</c:v>
                </c:pt>
              </c:strCache>
            </c:strRef>
          </c:tx>
          <c:spPr>
            <a:ln w="28575" cap="rnd">
              <a:solidFill>
                <a:schemeClr val="accent5">
                  <a:lumMod val="60000"/>
                </a:schemeClr>
              </a:solidFill>
              <a:round/>
            </a:ln>
            <a:effectLst/>
          </c:spPr>
          <c:marker>
            <c:symbol val="none"/>
          </c:marker>
          <c:val>
            <c:numRef>
              <c:f>('Sheet 1'!$B$16,'Sheet 1'!$G$16,'Sheet 1'!$L$16,'Sheet 1'!$Q$16,'Sheet 1'!$V$16,'Sheet 1'!$AA$16)</c:f>
              <c:numCache>
                <c:formatCode>_(* #,##0_);_(* \(#,##0\);_(* "-"??_);_(@_)</c:formatCode>
                <c:ptCount val="6"/>
                <c:pt idx="0">
                  <c:v>1181.0</c:v>
                </c:pt>
                <c:pt idx="1">
                  <c:v>1303.0</c:v>
                </c:pt>
                <c:pt idx="2">
                  <c:v>1314.0</c:v>
                </c:pt>
                <c:pt idx="3">
                  <c:v>1279.0</c:v>
                </c:pt>
                <c:pt idx="4">
                  <c:v>1266.0</c:v>
                </c:pt>
                <c:pt idx="5">
                  <c:v>1294.0</c:v>
                </c:pt>
              </c:numCache>
            </c:numRef>
          </c:val>
          <c:extLst xmlns:c16r2="http://schemas.microsoft.com/office/drawing/2015/06/chart">
            <c:ext xmlns:c16="http://schemas.microsoft.com/office/drawing/2014/chart" uri="{C3380CC4-5D6E-409C-BE32-E72D297353CC}">
              <c16:uniqueId val="{0000000A-2DA2-4F07-B855-702C82E5EC95}"/>
            </c:ext>
          </c:extLst>
        </c:ser>
        <c:ser>
          <c:idx val="11"/>
          <c:order val="11"/>
          <c:tx>
            <c:strRef>
              <c:f>'Sheet 1'!$A$17</c:f>
              <c:strCache>
                <c:ptCount val="1"/>
                <c:pt idx="0">
                  <c:v>New Hartford</c:v>
                </c:pt>
              </c:strCache>
            </c:strRef>
          </c:tx>
          <c:spPr>
            <a:ln w="28575" cap="rnd">
              <a:solidFill>
                <a:schemeClr val="accent6">
                  <a:lumMod val="60000"/>
                </a:schemeClr>
              </a:solidFill>
              <a:round/>
            </a:ln>
            <a:effectLst/>
          </c:spPr>
          <c:marker>
            <c:symbol val="none"/>
          </c:marker>
          <c:val>
            <c:numRef>
              <c:f>('Sheet 1'!$B$17,'Sheet 1'!$G$17,'Sheet 1'!$L$17,'Sheet 1'!$Q$17,'Sheet 1'!$V$17,'Sheet 1'!$AA$17)</c:f>
              <c:numCache>
                <c:formatCode>_(* #,##0_);_(* \(#,##0\);_(* "-"??_);_(@_)</c:formatCode>
                <c:ptCount val="6"/>
                <c:pt idx="0">
                  <c:v>2368.0</c:v>
                </c:pt>
                <c:pt idx="1">
                  <c:v>2798.0</c:v>
                </c:pt>
                <c:pt idx="2">
                  <c:v>2899.0</c:v>
                </c:pt>
                <c:pt idx="3">
                  <c:v>2965.0</c:v>
                </c:pt>
                <c:pt idx="4">
                  <c:v>2914.0</c:v>
                </c:pt>
                <c:pt idx="5">
                  <c:v>2984.0</c:v>
                </c:pt>
              </c:numCache>
            </c:numRef>
          </c:val>
          <c:extLst xmlns:c16r2="http://schemas.microsoft.com/office/drawing/2015/06/chart">
            <c:ext xmlns:c16="http://schemas.microsoft.com/office/drawing/2014/chart" uri="{C3380CC4-5D6E-409C-BE32-E72D297353CC}">
              <c16:uniqueId val="{0000000B-2DA2-4F07-B855-702C82E5EC95}"/>
            </c:ext>
          </c:extLst>
        </c:ser>
        <c:ser>
          <c:idx val="12"/>
          <c:order val="12"/>
          <c:tx>
            <c:strRef>
              <c:f>'Sheet 1'!$A$18</c:f>
              <c:strCache>
                <c:ptCount val="1"/>
                <c:pt idx="0">
                  <c:v>Norfolk</c:v>
                </c:pt>
              </c:strCache>
            </c:strRef>
          </c:tx>
          <c:spPr>
            <a:ln w="28575" cap="rnd">
              <a:solidFill>
                <a:schemeClr val="accent1">
                  <a:lumMod val="80000"/>
                  <a:lumOff val="20000"/>
                </a:schemeClr>
              </a:solidFill>
              <a:round/>
            </a:ln>
            <a:effectLst/>
          </c:spPr>
          <c:marker>
            <c:symbol val="none"/>
          </c:marker>
          <c:val>
            <c:numRef>
              <c:f>('Sheet 1'!$B$18,'Sheet 1'!$G$18,'Sheet 1'!$L$18,'Sheet 1'!$Q$18,'Sheet 1'!$V$18,'Sheet 1'!$AA$18)</c:f>
              <c:numCache>
                <c:formatCode>_(* #,##0_);_(* \(#,##0\);_(* "-"??_);_(@_)</c:formatCode>
                <c:ptCount val="6"/>
                <c:pt idx="0">
                  <c:v>871.0</c:v>
                </c:pt>
                <c:pt idx="1">
                  <c:v>912.0</c:v>
                </c:pt>
                <c:pt idx="2">
                  <c:v>906.0</c:v>
                </c:pt>
                <c:pt idx="3">
                  <c:v>880.0</c:v>
                </c:pt>
                <c:pt idx="4">
                  <c:v>871.0</c:v>
                </c:pt>
                <c:pt idx="5">
                  <c:v>912.0</c:v>
                </c:pt>
              </c:numCache>
            </c:numRef>
          </c:val>
          <c:extLst xmlns:c16r2="http://schemas.microsoft.com/office/drawing/2015/06/chart">
            <c:ext xmlns:c16="http://schemas.microsoft.com/office/drawing/2014/chart" uri="{C3380CC4-5D6E-409C-BE32-E72D297353CC}">
              <c16:uniqueId val="{0000000C-2DA2-4F07-B855-702C82E5EC95}"/>
            </c:ext>
          </c:extLst>
        </c:ser>
        <c:ser>
          <c:idx val="13"/>
          <c:order val="13"/>
          <c:tx>
            <c:strRef>
              <c:f>'Sheet 1'!$A$19</c:f>
              <c:strCache>
                <c:ptCount val="1"/>
                <c:pt idx="0">
                  <c:v>North Canaan</c:v>
                </c:pt>
              </c:strCache>
            </c:strRef>
          </c:tx>
          <c:spPr>
            <a:ln w="28575" cap="rnd">
              <a:solidFill>
                <a:schemeClr val="accent2">
                  <a:lumMod val="80000"/>
                  <a:lumOff val="20000"/>
                </a:schemeClr>
              </a:solidFill>
              <a:round/>
            </a:ln>
            <a:effectLst/>
          </c:spPr>
          <c:marker>
            <c:symbol val="none"/>
          </c:marker>
          <c:val>
            <c:numRef>
              <c:f>('Sheet 1'!$B$19,'Sheet 1'!$G$19,'Sheet 1'!$L$19,'Sheet 1'!$Q$19,'Sheet 1'!$V$19,'Sheet 1'!$AA$19)</c:f>
              <c:numCache>
                <c:formatCode>_(* #,##0_);_(* \(#,##0\);_(* "-"??_);_(@_)</c:formatCode>
                <c:ptCount val="6"/>
                <c:pt idx="0">
                  <c:v>1444.0</c:v>
                </c:pt>
                <c:pt idx="1">
                  <c:v>1645.0</c:v>
                </c:pt>
                <c:pt idx="2">
                  <c:v>1592.0</c:v>
                </c:pt>
                <c:pt idx="3">
                  <c:v>1563.0</c:v>
                </c:pt>
                <c:pt idx="4">
                  <c:v>1556.0</c:v>
                </c:pt>
                <c:pt idx="5">
                  <c:v>1596.0</c:v>
                </c:pt>
              </c:numCache>
            </c:numRef>
          </c:val>
          <c:extLst xmlns:c16r2="http://schemas.microsoft.com/office/drawing/2015/06/chart">
            <c:ext xmlns:c16="http://schemas.microsoft.com/office/drawing/2014/chart" uri="{C3380CC4-5D6E-409C-BE32-E72D297353CC}">
              <c16:uniqueId val="{0000000D-2DA2-4F07-B855-702C82E5EC95}"/>
            </c:ext>
          </c:extLst>
        </c:ser>
        <c:ser>
          <c:idx val="14"/>
          <c:order val="14"/>
          <c:tx>
            <c:strRef>
              <c:f>'Sheet 1'!$A$20</c:f>
              <c:strCache>
                <c:ptCount val="1"/>
                <c:pt idx="0">
                  <c:v>Roxbury</c:v>
                </c:pt>
              </c:strCache>
            </c:strRef>
          </c:tx>
          <c:spPr>
            <a:ln w="28575" cap="rnd">
              <a:solidFill>
                <a:schemeClr val="accent3">
                  <a:lumMod val="80000"/>
                  <a:lumOff val="20000"/>
                </a:schemeClr>
              </a:solidFill>
              <a:round/>
            </a:ln>
            <a:effectLst/>
          </c:spPr>
          <c:marker>
            <c:symbol val="none"/>
          </c:marker>
          <c:val>
            <c:numRef>
              <c:f>('Sheet 1'!$B$20,'Sheet 1'!$G$20,'Sheet 1'!$L$20,'Sheet 1'!$Q$20,'Sheet 1'!$V$20,'Sheet 1'!$AA$20)</c:f>
              <c:numCache>
                <c:formatCode>_(* #,##0_);_(* \(#,##0\);_(* "-"??_);_(@_)</c:formatCode>
                <c:ptCount val="6"/>
                <c:pt idx="0">
                  <c:v>1018.0</c:v>
                </c:pt>
                <c:pt idx="1">
                  <c:v>1165.0</c:v>
                </c:pt>
                <c:pt idx="2">
                  <c:v>1188.0</c:v>
                </c:pt>
                <c:pt idx="3">
                  <c:v>1185.0</c:v>
                </c:pt>
                <c:pt idx="4">
                  <c:v>1181.0</c:v>
                </c:pt>
                <c:pt idx="5">
                  <c:v>1197.0</c:v>
                </c:pt>
              </c:numCache>
            </c:numRef>
          </c:val>
          <c:extLst xmlns:c16r2="http://schemas.microsoft.com/office/drawing/2015/06/chart">
            <c:ext xmlns:c16="http://schemas.microsoft.com/office/drawing/2014/chart" uri="{C3380CC4-5D6E-409C-BE32-E72D297353CC}">
              <c16:uniqueId val="{0000000E-2DA2-4F07-B855-702C82E5EC95}"/>
            </c:ext>
          </c:extLst>
        </c:ser>
        <c:ser>
          <c:idx val="15"/>
          <c:order val="15"/>
          <c:tx>
            <c:strRef>
              <c:f>'Sheet 1'!$A$21</c:f>
              <c:strCache>
                <c:ptCount val="1"/>
                <c:pt idx="0">
                  <c:v>Salisbury</c:v>
                </c:pt>
              </c:strCache>
            </c:strRef>
          </c:tx>
          <c:spPr>
            <a:ln w="28575" cap="rnd">
              <a:solidFill>
                <a:schemeClr val="accent4">
                  <a:lumMod val="80000"/>
                  <a:lumOff val="20000"/>
                </a:schemeClr>
              </a:solidFill>
              <a:round/>
            </a:ln>
            <a:effectLst/>
          </c:spPr>
          <c:marker>
            <c:symbol val="none"/>
          </c:marker>
          <c:val>
            <c:numRef>
              <c:f>('Sheet 1'!$B$21,'Sheet 1'!$G$21,'Sheet 1'!$L$21,'Sheet 1'!$Q$21,'Sheet 1'!$V$21,'Sheet 1'!$AA$21)</c:f>
              <c:numCache>
                <c:formatCode>_(* #,##0_);_(* \(#,##0\);_(* "-"??_);_(@_)</c:formatCode>
                <c:ptCount val="6"/>
                <c:pt idx="0">
                  <c:v>2410.0</c:v>
                </c:pt>
                <c:pt idx="1">
                  <c:v>2375.0</c:v>
                </c:pt>
                <c:pt idx="2">
                  <c:v>2293.0</c:v>
                </c:pt>
                <c:pt idx="3">
                  <c:v>2377.0</c:v>
                </c:pt>
                <c:pt idx="4">
                  <c:v>2446.0</c:v>
                </c:pt>
                <c:pt idx="5">
                  <c:v>2478.0</c:v>
                </c:pt>
              </c:numCache>
            </c:numRef>
          </c:val>
          <c:extLst xmlns:c16r2="http://schemas.microsoft.com/office/drawing/2015/06/chart">
            <c:ext xmlns:c16="http://schemas.microsoft.com/office/drawing/2014/chart" uri="{C3380CC4-5D6E-409C-BE32-E72D297353CC}">
              <c16:uniqueId val="{0000000F-2DA2-4F07-B855-702C82E5EC95}"/>
            </c:ext>
          </c:extLst>
        </c:ser>
        <c:ser>
          <c:idx val="16"/>
          <c:order val="16"/>
          <c:tx>
            <c:strRef>
              <c:f>'Sheet 1'!$A$22</c:f>
              <c:strCache>
                <c:ptCount val="1"/>
                <c:pt idx="0">
                  <c:v>Sharon</c:v>
                </c:pt>
              </c:strCache>
            </c:strRef>
          </c:tx>
          <c:spPr>
            <a:ln w="28575" cap="rnd">
              <a:solidFill>
                <a:schemeClr val="accent5">
                  <a:lumMod val="80000"/>
                  <a:lumOff val="20000"/>
                </a:schemeClr>
              </a:solidFill>
              <a:round/>
            </a:ln>
            <a:effectLst/>
          </c:spPr>
          <c:marker>
            <c:symbol val="none"/>
          </c:marker>
          <c:val>
            <c:numRef>
              <c:f>('Sheet 1'!$B$22,'Sheet 1'!$G$22,'Sheet 1'!$L$22,'Sheet 1'!$Q$22,'Sheet 1'!$V$22,'Sheet 1'!$AA$22)</c:f>
              <c:numCache>
                <c:formatCode>_(* #,##0_);_(* \(#,##0\);_(* "-"??_);_(@_)</c:formatCode>
                <c:ptCount val="6"/>
                <c:pt idx="0">
                  <c:v>1617.0</c:v>
                </c:pt>
                <c:pt idx="1">
                  <c:v>1562.0</c:v>
                </c:pt>
                <c:pt idx="2">
                  <c:v>1682.0</c:v>
                </c:pt>
                <c:pt idx="3">
                  <c:v>1843.0</c:v>
                </c:pt>
                <c:pt idx="4">
                  <c:v>1768.0</c:v>
                </c:pt>
                <c:pt idx="5">
                  <c:v>1816.0</c:v>
                </c:pt>
              </c:numCache>
            </c:numRef>
          </c:val>
          <c:extLst xmlns:c16r2="http://schemas.microsoft.com/office/drawing/2015/06/chart">
            <c:ext xmlns:c16="http://schemas.microsoft.com/office/drawing/2014/chart" uri="{C3380CC4-5D6E-409C-BE32-E72D297353CC}">
              <c16:uniqueId val="{00000010-2DA2-4F07-B855-702C82E5EC95}"/>
            </c:ext>
          </c:extLst>
        </c:ser>
        <c:ser>
          <c:idx val="17"/>
          <c:order val="17"/>
          <c:tx>
            <c:strRef>
              <c:f>'Sheet 1'!$A$23</c:f>
              <c:strCache>
                <c:ptCount val="1"/>
                <c:pt idx="0">
                  <c:v>Torrington</c:v>
                </c:pt>
              </c:strCache>
            </c:strRef>
          </c:tx>
          <c:spPr>
            <a:ln w="28575" cap="rnd">
              <a:solidFill>
                <a:schemeClr val="accent6">
                  <a:lumMod val="80000"/>
                  <a:lumOff val="20000"/>
                </a:schemeClr>
              </a:solidFill>
              <a:round/>
            </a:ln>
            <a:effectLst/>
          </c:spPr>
          <c:marker>
            <c:symbol val="none"/>
          </c:marker>
          <c:val>
            <c:numRef>
              <c:f>('Sheet 1'!$B$23,'Sheet 1'!$G$23,'Sheet 1'!$L$23,'Sheet 1'!$Q$23,'Sheet 1'!$V$23,'Sheet 1'!$AA$23)</c:f>
              <c:numCache>
                <c:formatCode>_(* #,##0_);_(* \(#,##0\);_(* "-"??_);_(@_)</c:formatCode>
                <c:ptCount val="6"/>
                <c:pt idx="0">
                  <c:v>16147.0</c:v>
                </c:pt>
                <c:pt idx="1">
                  <c:v>17252.0</c:v>
                </c:pt>
                <c:pt idx="2">
                  <c:v>17220.0</c:v>
                </c:pt>
                <c:pt idx="3">
                  <c:v>17157.0</c:v>
                </c:pt>
                <c:pt idx="4">
                  <c:v>17047.0</c:v>
                </c:pt>
                <c:pt idx="5">
                  <c:v>16812.0</c:v>
                </c:pt>
              </c:numCache>
            </c:numRef>
          </c:val>
          <c:extLst xmlns:c16r2="http://schemas.microsoft.com/office/drawing/2015/06/chart">
            <c:ext xmlns:c16="http://schemas.microsoft.com/office/drawing/2014/chart" uri="{C3380CC4-5D6E-409C-BE32-E72D297353CC}">
              <c16:uniqueId val="{00000011-2DA2-4F07-B855-702C82E5EC95}"/>
            </c:ext>
          </c:extLst>
        </c:ser>
        <c:ser>
          <c:idx val="18"/>
          <c:order val="18"/>
          <c:tx>
            <c:strRef>
              <c:f>'Sheet 1'!$A$24</c:f>
              <c:strCache>
                <c:ptCount val="1"/>
                <c:pt idx="0">
                  <c:v>Warren</c:v>
                </c:pt>
              </c:strCache>
            </c:strRef>
          </c:tx>
          <c:spPr>
            <a:ln w="28575" cap="rnd">
              <a:solidFill>
                <a:schemeClr val="accent1">
                  <a:lumMod val="80000"/>
                </a:schemeClr>
              </a:solidFill>
              <a:round/>
            </a:ln>
            <a:effectLst/>
          </c:spPr>
          <c:marker>
            <c:symbol val="none"/>
          </c:marker>
          <c:val>
            <c:numRef>
              <c:f>('Sheet 1'!$B$24,'Sheet 1'!$G$24,'Sheet 1'!$L$24,'Sheet 1'!$Q$24,'Sheet 1'!$V$24,'Sheet 1'!$AA$24)</c:f>
              <c:numCache>
                <c:formatCode>_(* #,##0_);_(* \(#,##0\);_(* "-"??_);_(@_)</c:formatCode>
                <c:ptCount val="6"/>
                <c:pt idx="0">
                  <c:v>650.0</c:v>
                </c:pt>
                <c:pt idx="1">
                  <c:v>745.0</c:v>
                </c:pt>
                <c:pt idx="2">
                  <c:v>770.0</c:v>
                </c:pt>
                <c:pt idx="3">
                  <c:v>782.0</c:v>
                </c:pt>
                <c:pt idx="4">
                  <c:v>803.0</c:v>
                </c:pt>
                <c:pt idx="5">
                  <c:v>819.0</c:v>
                </c:pt>
              </c:numCache>
            </c:numRef>
          </c:val>
          <c:extLst xmlns:c16r2="http://schemas.microsoft.com/office/drawing/2015/06/chart">
            <c:ext xmlns:c16="http://schemas.microsoft.com/office/drawing/2014/chart" uri="{C3380CC4-5D6E-409C-BE32-E72D297353CC}">
              <c16:uniqueId val="{00000012-2DA2-4F07-B855-702C82E5EC95}"/>
            </c:ext>
          </c:extLst>
        </c:ser>
        <c:ser>
          <c:idx val="19"/>
          <c:order val="19"/>
          <c:tx>
            <c:strRef>
              <c:f>'Sheet 1'!$A$25</c:f>
              <c:strCache>
                <c:ptCount val="1"/>
                <c:pt idx="0">
                  <c:v>Washington</c:v>
                </c:pt>
              </c:strCache>
            </c:strRef>
          </c:tx>
          <c:spPr>
            <a:ln w="28575" cap="rnd">
              <a:solidFill>
                <a:schemeClr val="accent2">
                  <a:lumMod val="80000"/>
                </a:schemeClr>
              </a:solidFill>
              <a:round/>
            </a:ln>
            <a:effectLst/>
          </c:spPr>
          <c:marker>
            <c:symbol val="none"/>
          </c:marker>
          <c:val>
            <c:numRef>
              <c:f>('Sheet 1'!$B$25,'Sheet 1'!$G$25,'Sheet 1'!$L$25,'Sheet 1'!$Q$25,'Sheet 1'!$V$25,'Sheet 1'!$AA$25)</c:f>
              <c:numCache>
                <c:formatCode>_(* #,##0_);_(* \(#,##0\);_(* "-"??_);_(@_)</c:formatCode>
                <c:ptCount val="6"/>
                <c:pt idx="0">
                  <c:v>1764.0</c:v>
                </c:pt>
                <c:pt idx="1">
                  <c:v>2105.0</c:v>
                </c:pt>
                <c:pt idx="2">
                  <c:v>1938.0</c:v>
                </c:pt>
                <c:pt idx="3">
                  <c:v>1984.0</c:v>
                </c:pt>
                <c:pt idx="4">
                  <c:v>2031.0</c:v>
                </c:pt>
                <c:pt idx="5">
                  <c:v>2195.0</c:v>
                </c:pt>
              </c:numCache>
            </c:numRef>
          </c:val>
          <c:extLst xmlns:c16r2="http://schemas.microsoft.com/office/drawing/2015/06/chart">
            <c:ext xmlns:c16="http://schemas.microsoft.com/office/drawing/2014/chart" uri="{C3380CC4-5D6E-409C-BE32-E72D297353CC}">
              <c16:uniqueId val="{00000013-2DA2-4F07-B855-702C82E5EC95}"/>
            </c:ext>
          </c:extLst>
        </c:ser>
        <c:ser>
          <c:idx val="20"/>
          <c:order val="20"/>
          <c:tx>
            <c:strRef>
              <c:f>'Sheet 1'!$A$26</c:f>
              <c:strCache>
                <c:ptCount val="1"/>
                <c:pt idx="0">
                  <c:v>Winchester</c:v>
                </c:pt>
              </c:strCache>
            </c:strRef>
          </c:tx>
          <c:spPr>
            <a:ln w="28575" cap="rnd">
              <a:solidFill>
                <a:schemeClr val="accent3">
                  <a:lumMod val="80000"/>
                </a:schemeClr>
              </a:solidFill>
              <a:round/>
            </a:ln>
            <a:effectLst/>
          </c:spPr>
          <c:marker>
            <c:symbol val="none"/>
          </c:marker>
          <c:val>
            <c:numRef>
              <c:f>('Sheet 1'!$B$26,'Sheet 1'!$G$26,'Sheet 1'!$L$26,'Sheet 1'!$Q$26,'Sheet 1'!$V$26,'Sheet 1'!$AA$26)</c:f>
              <c:numCache>
                <c:formatCode>_(* #,##0_);_(* \(#,##0\);_(* "-"??_);_(@_)</c:formatCode>
                <c:ptCount val="6"/>
                <c:pt idx="0">
                  <c:v>4922.0</c:v>
                </c:pt>
                <c:pt idx="1">
                  <c:v>5213.0</c:v>
                </c:pt>
                <c:pt idx="2">
                  <c:v>5449.0</c:v>
                </c:pt>
                <c:pt idx="3">
                  <c:v>5474.0</c:v>
                </c:pt>
                <c:pt idx="4">
                  <c:v>5486.0</c:v>
                </c:pt>
                <c:pt idx="5">
                  <c:v>5661.0</c:v>
                </c:pt>
              </c:numCache>
            </c:numRef>
          </c:val>
          <c:extLst xmlns:c16r2="http://schemas.microsoft.com/office/drawing/2015/06/chart">
            <c:ext xmlns:c16="http://schemas.microsoft.com/office/drawing/2014/chart" uri="{C3380CC4-5D6E-409C-BE32-E72D297353CC}">
              <c16:uniqueId val="{00000014-2DA2-4F07-B855-702C82E5EC95}"/>
            </c:ext>
          </c:extLst>
        </c:ser>
        <c:dLbls/>
        <c:marker val="1"/>
        <c:axId val="488121064"/>
        <c:axId val="488127544"/>
      </c:lineChart>
      <c:catAx>
        <c:axId val="48812106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127544"/>
        <c:crosses val="autoZero"/>
        <c:auto val="1"/>
        <c:lblAlgn val="ctr"/>
        <c:lblOffset val="100"/>
      </c:catAx>
      <c:valAx>
        <c:axId val="488127544"/>
        <c:scaling>
          <c:orientation val="minMax"/>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121064"/>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2"/>
  <c:chart>
    <c:plotArea>
      <c:layout/>
      <c:barChart>
        <c:barDir val="col"/>
        <c:grouping val="percentStacked"/>
        <c:ser>
          <c:idx val="0"/>
          <c:order val="0"/>
          <c:tx>
            <c:strRef>
              <c:f>'Sheet 9a'!$B$2</c:f>
              <c:strCache>
                <c:ptCount val="1"/>
                <c:pt idx="0">
                  <c:v>With spouse</c:v>
                </c:pt>
              </c:strCache>
            </c:strRef>
          </c:tx>
          <c:spPr>
            <a:solidFill>
              <a:schemeClr val="accent1"/>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9a'!$B$3:$B$25</c:f>
              <c:numCache>
                <c:formatCode>_(* #,##0_);_(* \(#,##0\);_(* "-"??_);_(@_)</c:formatCode>
                <c:ptCount val="23"/>
                <c:pt idx="0">
                  <c:v>291023.0</c:v>
                </c:pt>
                <c:pt idx="1">
                  <c:v>12211.0</c:v>
                </c:pt>
                <c:pt idx="2">
                  <c:v>349.0</c:v>
                </c:pt>
                <c:pt idx="3">
                  <c:v>694.0</c:v>
                </c:pt>
                <c:pt idx="4">
                  <c:v>122.0</c:v>
                </c:pt>
                <c:pt idx="5">
                  <c:v>181.0</c:v>
                </c:pt>
                <c:pt idx="6">
                  <c:v>204.0</c:v>
                </c:pt>
                <c:pt idx="7">
                  <c:v>377.0</c:v>
                </c:pt>
                <c:pt idx="8">
                  <c:v>258.0</c:v>
                </c:pt>
                <c:pt idx="9">
                  <c:v>798.0</c:v>
                </c:pt>
                <c:pt idx="10">
                  <c:v>351.0</c:v>
                </c:pt>
                <c:pt idx="11">
                  <c:v>921.0</c:v>
                </c:pt>
                <c:pt idx="12">
                  <c:v>233.0</c:v>
                </c:pt>
                <c:pt idx="13">
                  <c:v>602.0</c:v>
                </c:pt>
                <c:pt idx="14">
                  <c:v>224.0</c:v>
                </c:pt>
                <c:pt idx="15">
                  <c:v>432.0</c:v>
                </c:pt>
                <c:pt idx="16">
                  <c:v>320.0</c:v>
                </c:pt>
                <c:pt idx="17">
                  <c:v>628.0</c:v>
                </c:pt>
                <c:pt idx="18">
                  <c:v>507.0</c:v>
                </c:pt>
                <c:pt idx="19">
                  <c:v>3211.0</c:v>
                </c:pt>
                <c:pt idx="20">
                  <c:v>213.0</c:v>
                </c:pt>
                <c:pt idx="21">
                  <c:v>444.0</c:v>
                </c:pt>
                <c:pt idx="22">
                  <c:v>1142.0</c:v>
                </c:pt>
              </c:numCache>
            </c:numRef>
          </c:val>
          <c:extLst xmlns:c16r2="http://schemas.microsoft.com/office/drawing/2015/06/chart">
            <c:ext xmlns:c16="http://schemas.microsoft.com/office/drawing/2014/chart" uri="{C3380CC4-5D6E-409C-BE32-E72D297353CC}">
              <c16:uniqueId val="{00000000-FE84-4D6D-A9D8-104FC9A727A4}"/>
            </c:ext>
          </c:extLst>
        </c:ser>
        <c:ser>
          <c:idx val="1"/>
          <c:order val="1"/>
          <c:tx>
            <c:strRef>
              <c:f>'Sheet 9a'!$C$2</c:f>
              <c:strCache>
                <c:ptCount val="1"/>
                <c:pt idx="0">
                  <c:v>With parent or parent-in-law</c:v>
                </c:pt>
              </c:strCache>
            </c:strRef>
          </c:tx>
          <c:spPr>
            <a:solidFill>
              <a:schemeClr val="accent2"/>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9a'!$C$3:$C$25</c:f>
              <c:numCache>
                <c:formatCode>_(* #,##0_);_(* \(#,##0\);_(* "-"??_);_(@_)</c:formatCode>
                <c:ptCount val="23"/>
                <c:pt idx="0">
                  <c:v>37624.0</c:v>
                </c:pt>
                <c:pt idx="1">
                  <c:v>886.0</c:v>
                </c:pt>
                <c:pt idx="2">
                  <c:v>23.0</c:v>
                </c:pt>
                <c:pt idx="3">
                  <c:v>95.0</c:v>
                </c:pt>
                <c:pt idx="4">
                  <c:v>3.0</c:v>
                </c:pt>
                <c:pt idx="5">
                  <c:v>4.0</c:v>
                </c:pt>
                <c:pt idx="6">
                  <c:v>3.0</c:v>
                </c:pt>
                <c:pt idx="7">
                  <c:v>36.0</c:v>
                </c:pt>
                <c:pt idx="8">
                  <c:v>33.0</c:v>
                </c:pt>
                <c:pt idx="9">
                  <c:v>72.0</c:v>
                </c:pt>
                <c:pt idx="10">
                  <c:v>8.0</c:v>
                </c:pt>
                <c:pt idx="11">
                  <c:v>31.0</c:v>
                </c:pt>
                <c:pt idx="12">
                  <c:v>42.0</c:v>
                </c:pt>
                <c:pt idx="13">
                  <c:v>52.0</c:v>
                </c:pt>
                <c:pt idx="14">
                  <c:v>10.0</c:v>
                </c:pt>
                <c:pt idx="15">
                  <c:v>11.0</c:v>
                </c:pt>
                <c:pt idx="16">
                  <c:v>27.0</c:v>
                </c:pt>
                <c:pt idx="17">
                  <c:v>0.0</c:v>
                </c:pt>
                <c:pt idx="18">
                  <c:v>27.0</c:v>
                </c:pt>
                <c:pt idx="19">
                  <c:v>284.0</c:v>
                </c:pt>
                <c:pt idx="20">
                  <c:v>3.0</c:v>
                </c:pt>
                <c:pt idx="21">
                  <c:v>41.0</c:v>
                </c:pt>
                <c:pt idx="22">
                  <c:v>81.0</c:v>
                </c:pt>
              </c:numCache>
            </c:numRef>
          </c:val>
          <c:extLst xmlns:c16r2="http://schemas.microsoft.com/office/drawing/2015/06/chart">
            <c:ext xmlns:c16="http://schemas.microsoft.com/office/drawing/2014/chart" uri="{C3380CC4-5D6E-409C-BE32-E72D297353CC}">
              <c16:uniqueId val="{00000001-FE84-4D6D-A9D8-104FC9A727A4}"/>
            </c:ext>
          </c:extLst>
        </c:ser>
        <c:ser>
          <c:idx val="2"/>
          <c:order val="2"/>
          <c:tx>
            <c:strRef>
              <c:f>'Sheet 9a'!$D$2</c:f>
              <c:strCache>
                <c:ptCount val="1"/>
                <c:pt idx="0">
                  <c:v>With other relatives</c:v>
                </c:pt>
              </c:strCache>
            </c:strRef>
          </c:tx>
          <c:spPr>
            <a:solidFill>
              <a:schemeClr val="accent3"/>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9a'!$D$3:$D$25</c:f>
              <c:numCache>
                <c:formatCode>_(* #,##0_);_(* \(#,##0\);_(* "-"??_);_(@_)</c:formatCode>
                <c:ptCount val="23"/>
                <c:pt idx="0">
                  <c:v>9026.0</c:v>
                </c:pt>
                <c:pt idx="1">
                  <c:v>244.0</c:v>
                </c:pt>
                <c:pt idx="2">
                  <c:v>11.0</c:v>
                </c:pt>
                <c:pt idx="3">
                  <c:v>0.0</c:v>
                </c:pt>
                <c:pt idx="4">
                  <c:v>6.0</c:v>
                </c:pt>
                <c:pt idx="5">
                  <c:v>0.0</c:v>
                </c:pt>
                <c:pt idx="6">
                  <c:v>4.0</c:v>
                </c:pt>
                <c:pt idx="7">
                  <c:v>0.0</c:v>
                </c:pt>
                <c:pt idx="8">
                  <c:v>0.0</c:v>
                </c:pt>
                <c:pt idx="9">
                  <c:v>7.0</c:v>
                </c:pt>
                <c:pt idx="10">
                  <c:v>8.0</c:v>
                </c:pt>
                <c:pt idx="11">
                  <c:v>23.0</c:v>
                </c:pt>
                <c:pt idx="12">
                  <c:v>0.0</c:v>
                </c:pt>
                <c:pt idx="13">
                  <c:v>0.0</c:v>
                </c:pt>
                <c:pt idx="14">
                  <c:v>0.0</c:v>
                </c:pt>
                <c:pt idx="15">
                  <c:v>9.0</c:v>
                </c:pt>
                <c:pt idx="16">
                  <c:v>5.0</c:v>
                </c:pt>
                <c:pt idx="17">
                  <c:v>0.0</c:v>
                </c:pt>
                <c:pt idx="18">
                  <c:v>0.0</c:v>
                </c:pt>
                <c:pt idx="19">
                  <c:v>99.0</c:v>
                </c:pt>
                <c:pt idx="20">
                  <c:v>5.0</c:v>
                </c:pt>
                <c:pt idx="21">
                  <c:v>0.0</c:v>
                </c:pt>
                <c:pt idx="22">
                  <c:v>67.0</c:v>
                </c:pt>
              </c:numCache>
            </c:numRef>
          </c:val>
          <c:extLst xmlns:c16r2="http://schemas.microsoft.com/office/drawing/2015/06/chart">
            <c:ext xmlns:c16="http://schemas.microsoft.com/office/drawing/2014/chart" uri="{C3380CC4-5D6E-409C-BE32-E72D297353CC}">
              <c16:uniqueId val="{00000002-FE84-4D6D-A9D8-104FC9A727A4}"/>
            </c:ext>
          </c:extLst>
        </c:ser>
        <c:ser>
          <c:idx val="3"/>
          <c:order val="3"/>
          <c:tx>
            <c:strRef>
              <c:f>'Sheet 9a'!$E$2</c:f>
              <c:strCache>
                <c:ptCount val="1"/>
                <c:pt idx="0">
                  <c:v>Living in family household with nonrelatives</c:v>
                </c:pt>
              </c:strCache>
            </c:strRef>
          </c:tx>
          <c:spPr>
            <a:solidFill>
              <a:schemeClr val="accent4"/>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9a'!$E$3:$E$25</c:f>
              <c:numCache>
                <c:formatCode>_(* #,##0_);_(* \(#,##0\);_(* "-"??_);_(@_)</c:formatCode>
                <c:ptCount val="23"/>
                <c:pt idx="0">
                  <c:v>2217.0</c:v>
                </c:pt>
                <c:pt idx="1">
                  <c:v>100.0</c:v>
                </c:pt>
                <c:pt idx="2">
                  <c:v>7.0</c:v>
                </c:pt>
                <c:pt idx="3">
                  <c:v>0.0</c:v>
                </c:pt>
                <c:pt idx="4">
                  <c:v>0.0</c:v>
                </c:pt>
                <c:pt idx="5">
                  <c:v>0.0</c:v>
                </c:pt>
                <c:pt idx="6">
                  <c:v>0.0</c:v>
                </c:pt>
                <c:pt idx="7">
                  <c:v>0.0</c:v>
                </c:pt>
                <c:pt idx="8">
                  <c:v>0.0</c:v>
                </c:pt>
                <c:pt idx="9">
                  <c:v>16.0</c:v>
                </c:pt>
                <c:pt idx="10">
                  <c:v>22.0</c:v>
                </c:pt>
                <c:pt idx="11">
                  <c:v>0.0</c:v>
                </c:pt>
                <c:pt idx="12">
                  <c:v>0.0</c:v>
                </c:pt>
                <c:pt idx="13">
                  <c:v>0.0</c:v>
                </c:pt>
                <c:pt idx="14">
                  <c:v>0.0</c:v>
                </c:pt>
                <c:pt idx="15">
                  <c:v>0.0</c:v>
                </c:pt>
                <c:pt idx="16">
                  <c:v>0.0</c:v>
                </c:pt>
                <c:pt idx="17">
                  <c:v>0.0</c:v>
                </c:pt>
                <c:pt idx="18">
                  <c:v>0.0</c:v>
                </c:pt>
                <c:pt idx="19">
                  <c:v>20.0</c:v>
                </c:pt>
                <c:pt idx="20">
                  <c:v>0.0</c:v>
                </c:pt>
                <c:pt idx="21">
                  <c:v>0.0</c:v>
                </c:pt>
                <c:pt idx="22">
                  <c:v>35.0</c:v>
                </c:pt>
              </c:numCache>
            </c:numRef>
          </c:val>
          <c:extLst xmlns:c16r2="http://schemas.microsoft.com/office/drawing/2015/06/chart">
            <c:ext xmlns:c16="http://schemas.microsoft.com/office/drawing/2014/chart" uri="{C3380CC4-5D6E-409C-BE32-E72D297353CC}">
              <c16:uniqueId val="{00000003-FE84-4D6D-A9D8-104FC9A727A4}"/>
            </c:ext>
          </c:extLst>
        </c:ser>
        <c:ser>
          <c:idx val="4"/>
          <c:order val="4"/>
          <c:tx>
            <c:strRef>
              <c:f>'Sheet 9a'!$F$2</c:f>
              <c:strCache>
                <c:ptCount val="1"/>
                <c:pt idx="0">
                  <c:v>Males living alone</c:v>
                </c:pt>
              </c:strCache>
            </c:strRef>
          </c:tx>
          <c:spPr>
            <a:solidFill>
              <a:schemeClr val="accent5"/>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9a'!$F$3:$F$25</c:f>
              <c:numCache>
                <c:formatCode>_(* #,##0_);_(* \(#,##0\);_(* "-"??_);_(@_)</c:formatCode>
                <c:ptCount val="23"/>
                <c:pt idx="0">
                  <c:v>43001.0</c:v>
                </c:pt>
                <c:pt idx="1">
                  <c:v>1640.0</c:v>
                </c:pt>
                <c:pt idx="2">
                  <c:v>27.0</c:v>
                </c:pt>
                <c:pt idx="3">
                  <c:v>86.0</c:v>
                </c:pt>
                <c:pt idx="4">
                  <c:v>25.0</c:v>
                </c:pt>
                <c:pt idx="5">
                  <c:v>29.0</c:v>
                </c:pt>
                <c:pt idx="6">
                  <c:v>27.0</c:v>
                </c:pt>
                <c:pt idx="7">
                  <c:v>27.0</c:v>
                </c:pt>
                <c:pt idx="8">
                  <c:v>10.0</c:v>
                </c:pt>
                <c:pt idx="9">
                  <c:v>27.0</c:v>
                </c:pt>
                <c:pt idx="10">
                  <c:v>13.0</c:v>
                </c:pt>
                <c:pt idx="11">
                  <c:v>138.0</c:v>
                </c:pt>
                <c:pt idx="12">
                  <c:v>23.0</c:v>
                </c:pt>
                <c:pt idx="13">
                  <c:v>73.0</c:v>
                </c:pt>
                <c:pt idx="14">
                  <c:v>46.0</c:v>
                </c:pt>
                <c:pt idx="15">
                  <c:v>101.0</c:v>
                </c:pt>
                <c:pt idx="16">
                  <c:v>45.0</c:v>
                </c:pt>
                <c:pt idx="17">
                  <c:v>21.0</c:v>
                </c:pt>
                <c:pt idx="18">
                  <c:v>103.0</c:v>
                </c:pt>
                <c:pt idx="19">
                  <c:v>437.0</c:v>
                </c:pt>
                <c:pt idx="20">
                  <c:v>11.0</c:v>
                </c:pt>
                <c:pt idx="21">
                  <c:v>122.0</c:v>
                </c:pt>
                <c:pt idx="22">
                  <c:v>249.0</c:v>
                </c:pt>
              </c:numCache>
            </c:numRef>
          </c:val>
          <c:extLst xmlns:c16r2="http://schemas.microsoft.com/office/drawing/2015/06/chart">
            <c:ext xmlns:c16="http://schemas.microsoft.com/office/drawing/2014/chart" uri="{C3380CC4-5D6E-409C-BE32-E72D297353CC}">
              <c16:uniqueId val="{00000004-FE84-4D6D-A9D8-104FC9A727A4}"/>
            </c:ext>
          </c:extLst>
        </c:ser>
        <c:ser>
          <c:idx val="5"/>
          <c:order val="5"/>
          <c:tx>
            <c:strRef>
              <c:f>'Sheet 9a'!$G$2</c:f>
              <c:strCache>
                <c:ptCount val="1"/>
                <c:pt idx="0">
                  <c:v>Males living in nonfamily households</c:v>
                </c:pt>
              </c:strCache>
            </c:strRef>
          </c:tx>
          <c:spPr>
            <a:solidFill>
              <a:schemeClr val="accent6"/>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9a'!$G$3:$G$25</c:f>
              <c:numCache>
                <c:formatCode>_(* #,##0_);_(* \(#,##0\);_(* "-"??_);_(@_)</c:formatCode>
                <c:ptCount val="23"/>
                <c:pt idx="0">
                  <c:v>4051.0</c:v>
                </c:pt>
                <c:pt idx="1">
                  <c:v>192.0</c:v>
                </c:pt>
                <c:pt idx="2">
                  <c:v>0.0</c:v>
                </c:pt>
                <c:pt idx="3">
                  <c:v>0.0</c:v>
                </c:pt>
                <c:pt idx="4">
                  <c:v>9.0</c:v>
                </c:pt>
                <c:pt idx="5">
                  <c:v>3.0</c:v>
                </c:pt>
                <c:pt idx="6">
                  <c:v>14.0</c:v>
                </c:pt>
                <c:pt idx="7">
                  <c:v>0.0</c:v>
                </c:pt>
                <c:pt idx="8">
                  <c:v>3.0</c:v>
                </c:pt>
                <c:pt idx="9">
                  <c:v>0.0</c:v>
                </c:pt>
                <c:pt idx="10">
                  <c:v>0.0</c:v>
                </c:pt>
                <c:pt idx="11">
                  <c:v>14.0</c:v>
                </c:pt>
                <c:pt idx="12">
                  <c:v>4.0</c:v>
                </c:pt>
                <c:pt idx="13">
                  <c:v>29.0</c:v>
                </c:pt>
                <c:pt idx="14">
                  <c:v>0.0</c:v>
                </c:pt>
                <c:pt idx="15">
                  <c:v>11.0</c:v>
                </c:pt>
                <c:pt idx="16">
                  <c:v>14.0</c:v>
                </c:pt>
                <c:pt idx="17">
                  <c:v>37.0</c:v>
                </c:pt>
                <c:pt idx="18">
                  <c:v>7.0</c:v>
                </c:pt>
                <c:pt idx="19">
                  <c:v>41.0</c:v>
                </c:pt>
                <c:pt idx="20">
                  <c:v>6.0</c:v>
                </c:pt>
                <c:pt idx="21">
                  <c:v>0.0</c:v>
                </c:pt>
                <c:pt idx="22">
                  <c:v>0.0</c:v>
                </c:pt>
              </c:numCache>
            </c:numRef>
          </c:val>
          <c:extLst xmlns:c16r2="http://schemas.microsoft.com/office/drawing/2015/06/chart">
            <c:ext xmlns:c16="http://schemas.microsoft.com/office/drawing/2014/chart" uri="{C3380CC4-5D6E-409C-BE32-E72D297353CC}">
              <c16:uniqueId val="{00000005-FE84-4D6D-A9D8-104FC9A727A4}"/>
            </c:ext>
          </c:extLst>
        </c:ser>
        <c:ser>
          <c:idx val="6"/>
          <c:order val="6"/>
          <c:tx>
            <c:strRef>
              <c:f>'Sheet 9a'!$H$2</c:f>
              <c:strCache>
                <c:ptCount val="1"/>
                <c:pt idx="0">
                  <c:v>Females living alone</c:v>
                </c:pt>
              </c:strCache>
            </c:strRef>
          </c:tx>
          <c:spPr>
            <a:solidFill>
              <a:schemeClr val="accent1">
                <a:lumMod val="60000"/>
              </a:schemeClr>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9a'!$H$3:$H$25</c:f>
              <c:numCache>
                <c:formatCode>_(* #,##0_);_(* \(#,##0\);_(* "-"??_);_(@_)</c:formatCode>
                <c:ptCount val="23"/>
                <c:pt idx="0">
                  <c:v>106929.0</c:v>
                </c:pt>
                <c:pt idx="1">
                  <c:v>3970.0</c:v>
                </c:pt>
                <c:pt idx="2">
                  <c:v>76.0</c:v>
                </c:pt>
                <c:pt idx="3">
                  <c:v>179.0</c:v>
                </c:pt>
                <c:pt idx="4">
                  <c:v>78.0</c:v>
                </c:pt>
                <c:pt idx="5">
                  <c:v>18.0</c:v>
                </c:pt>
                <c:pt idx="6">
                  <c:v>72.0</c:v>
                </c:pt>
                <c:pt idx="7">
                  <c:v>87.0</c:v>
                </c:pt>
                <c:pt idx="8">
                  <c:v>26.0</c:v>
                </c:pt>
                <c:pt idx="9">
                  <c:v>116.0</c:v>
                </c:pt>
                <c:pt idx="10">
                  <c:v>123.0</c:v>
                </c:pt>
                <c:pt idx="11">
                  <c:v>317.0</c:v>
                </c:pt>
                <c:pt idx="12">
                  <c:v>43.0</c:v>
                </c:pt>
                <c:pt idx="13">
                  <c:v>202.0</c:v>
                </c:pt>
                <c:pt idx="14">
                  <c:v>60.0</c:v>
                </c:pt>
                <c:pt idx="15">
                  <c:v>77.0</c:v>
                </c:pt>
                <c:pt idx="16">
                  <c:v>72.0</c:v>
                </c:pt>
                <c:pt idx="17">
                  <c:v>172.0</c:v>
                </c:pt>
                <c:pt idx="18">
                  <c:v>141.0</c:v>
                </c:pt>
                <c:pt idx="19">
                  <c:v>1407.0</c:v>
                </c:pt>
                <c:pt idx="20">
                  <c:v>28.0</c:v>
                </c:pt>
                <c:pt idx="21">
                  <c:v>201.0</c:v>
                </c:pt>
                <c:pt idx="22">
                  <c:v>475.0</c:v>
                </c:pt>
              </c:numCache>
            </c:numRef>
          </c:val>
          <c:extLst xmlns:c16r2="http://schemas.microsoft.com/office/drawing/2015/06/chart">
            <c:ext xmlns:c16="http://schemas.microsoft.com/office/drawing/2014/chart" uri="{C3380CC4-5D6E-409C-BE32-E72D297353CC}">
              <c16:uniqueId val="{00000006-FE84-4D6D-A9D8-104FC9A727A4}"/>
            </c:ext>
          </c:extLst>
        </c:ser>
        <c:ser>
          <c:idx val="7"/>
          <c:order val="7"/>
          <c:tx>
            <c:strRef>
              <c:f>'Sheet 9a'!$I$2</c:f>
              <c:strCache>
                <c:ptCount val="1"/>
                <c:pt idx="0">
                  <c:v>Females living in nonfamily households</c:v>
                </c:pt>
              </c:strCache>
            </c:strRef>
          </c:tx>
          <c:spPr>
            <a:solidFill>
              <a:schemeClr val="accent2">
                <a:lumMod val="60000"/>
              </a:schemeClr>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9a'!$I$3:$I$25</c:f>
              <c:numCache>
                <c:formatCode>_(* #,##0_);_(* \(#,##0\);_(* "-"??_);_(@_)</c:formatCode>
                <c:ptCount val="23"/>
                <c:pt idx="0">
                  <c:v>4700.0</c:v>
                </c:pt>
                <c:pt idx="1">
                  <c:v>161.0</c:v>
                </c:pt>
                <c:pt idx="2">
                  <c:v>0.0</c:v>
                </c:pt>
                <c:pt idx="3">
                  <c:v>11.0</c:v>
                </c:pt>
                <c:pt idx="4">
                  <c:v>3.0</c:v>
                </c:pt>
                <c:pt idx="5">
                  <c:v>6.0</c:v>
                </c:pt>
                <c:pt idx="6">
                  <c:v>6.0</c:v>
                </c:pt>
                <c:pt idx="7">
                  <c:v>0.0</c:v>
                </c:pt>
                <c:pt idx="8">
                  <c:v>1.0</c:v>
                </c:pt>
                <c:pt idx="9">
                  <c:v>0.0</c:v>
                </c:pt>
                <c:pt idx="10">
                  <c:v>7.0</c:v>
                </c:pt>
                <c:pt idx="11">
                  <c:v>14.0</c:v>
                </c:pt>
                <c:pt idx="12">
                  <c:v>4.0</c:v>
                </c:pt>
                <c:pt idx="13">
                  <c:v>14.0</c:v>
                </c:pt>
                <c:pt idx="14">
                  <c:v>2.0</c:v>
                </c:pt>
                <c:pt idx="15">
                  <c:v>5.0</c:v>
                </c:pt>
                <c:pt idx="16">
                  <c:v>12.0</c:v>
                </c:pt>
                <c:pt idx="17">
                  <c:v>5.0</c:v>
                </c:pt>
                <c:pt idx="18">
                  <c:v>0.0</c:v>
                </c:pt>
                <c:pt idx="19">
                  <c:v>36.0</c:v>
                </c:pt>
                <c:pt idx="20">
                  <c:v>0.0</c:v>
                </c:pt>
                <c:pt idx="21">
                  <c:v>35.0</c:v>
                </c:pt>
                <c:pt idx="22">
                  <c:v>0.0</c:v>
                </c:pt>
              </c:numCache>
            </c:numRef>
          </c:val>
          <c:extLst xmlns:c16r2="http://schemas.microsoft.com/office/drawing/2015/06/chart">
            <c:ext xmlns:c16="http://schemas.microsoft.com/office/drawing/2014/chart" uri="{C3380CC4-5D6E-409C-BE32-E72D297353CC}">
              <c16:uniqueId val="{00000007-FE84-4D6D-A9D8-104FC9A727A4}"/>
            </c:ext>
          </c:extLst>
        </c:ser>
        <c:ser>
          <c:idx val="8"/>
          <c:order val="8"/>
          <c:tx>
            <c:strRef>
              <c:f>'Sheet 9a'!$J$2</c:f>
              <c:strCache>
                <c:ptCount val="1"/>
                <c:pt idx="0">
                  <c:v>Living in nonfamily households with nonrelatives</c:v>
                </c:pt>
              </c:strCache>
            </c:strRef>
          </c:tx>
          <c:spPr>
            <a:solidFill>
              <a:schemeClr val="accent3">
                <a:lumMod val="60000"/>
              </a:schemeClr>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9a'!$J$3:$J$25</c:f>
              <c:numCache>
                <c:formatCode>_(* #,##0_);_(* \(#,##0\);_(* "-"??_);_(@_)</c:formatCode>
                <c:ptCount val="23"/>
                <c:pt idx="0">
                  <c:v>7750.0</c:v>
                </c:pt>
                <c:pt idx="1">
                  <c:v>382.0</c:v>
                </c:pt>
                <c:pt idx="2">
                  <c:v>18.0</c:v>
                </c:pt>
                <c:pt idx="3">
                  <c:v>0.0</c:v>
                </c:pt>
                <c:pt idx="4">
                  <c:v>9.0</c:v>
                </c:pt>
                <c:pt idx="5">
                  <c:v>6.0</c:v>
                </c:pt>
                <c:pt idx="6">
                  <c:v>7.0</c:v>
                </c:pt>
                <c:pt idx="7">
                  <c:v>0.0</c:v>
                </c:pt>
                <c:pt idx="8">
                  <c:v>0.0</c:v>
                </c:pt>
                <c:pt idx="9">
                  <c:v>0.0</c:v>
                </c:pt>
                <c:pt idx="10">
                  <c:v>6.0</c:v>
                </c:pt>
                <c:pt idx="11">
                  <c:v>21.0</c:v>
                </c:pt>
                <c:pt idx="12">
                  <c:v>13.0</c:v>
                </c:pt>
                <c:pt idx="13">
                  <c:v>90.0</c:v>
                </c:pt>
                <c:pt idx="14">
                  <c:v>2.0</c:v>
                </c:pt>
                <c:pt idx="15">
                  <c:v>6.0</c:v>
                </c:pt>
                <c:pt idx="16">
                  <c:v>18.0</c:v>
                </c:pt>
                <c:pt idx="17">
                  <c:v>17.0</c:v>
                </c:pt>
                <c:pt idx="18">
                  <c:v>6.0</c:v>
                </c:pt>
                <c:pt idx="19">
                  <c:v>125.0</c:v>
                </c:pt>
                <c:pt idx="20">
                  <c:v>3.0</c:v>
                </c:pt>
                <c:pt idx="21">
                  <c:v>35.0</c:v>
                </c:pt>
                <c:pt idx="22">
                  <c:v>0.0</c:v>
                </c:pt>
              </c:numCache>
            </c:numRef>
          </c:val>
          <c:extLst xmlns:c16r2="http://schemas.microsoft.com/office/drawing/2015/06/chart">
            <c:ext xmlns:c16="http://schemas.microsoft.com/office/drawing/2014/chart" uri="{C3380CC4-5D6E-409C-BE32-E72D297353CC}">
              <c16:uniqueId val="{00000008-FE84-4D6D-A9D8-104FC9A727A4}"/>
            </c:ext>
          </c:extLst>
        </c:ser>
        <c:ser>
          <c:idx val="9"/>
          <c:order val="9"/>
          <c:tx>
            <c:strRef>
              <c:f>'Sheet 9a'!$K$2</c:f>
              <c:strCache>
                <c:ptCount val="1"/>
                <c:pt idx="0">
                  <c:v>  In group quarters</c:v>
                </c:pt>
              </c:strCache>
            </c:strRef>
          </c:tx>
          <c:spPr>
            <a:solidFill>
              <a:schemeClr val="accent4">
                <a:lumMod val="60000"/>
              </a:schemeClr>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9a'!$K$3:$K$25</c:f>
              <c:numCache>
                <c:formatCode>_(* #,##0_);_(* \(#,##0\);_(* "-"??_);_(@_)</c:formatCode>
                <c:ptCount val="23"/>
                <c:pt idx="0">
                  <c:v>24758.0</c:v>
                </c:pt>
                <c:pt idx="1">
                  <c:v>966.0</c:v>
                </c:pt>
                <c:pt idx="2">
                  <c:v>0.0</c:v>
                </c:pt>
                <c:pt idx="3">
                  <c:v>0.0</c:v>
                </c:pt>
                <c:pt idx="4">
                  <c:v>0.0</c:v>
                </c:pt>
                <c:pt idx="5">
                  <c:v>0.0</c:v>
                </c:pt>
                <c:pt idx="6">
                  <c:v>0.0</c:v>
                </c:pt>
                <c:pt idx="7">
                  <c:v>3.0</c:v>
                </c:pt>
                <c:pt idx="8">
                  <c:v>4.0</c:v>
                </c:pt>
                <c:pt idx="9">
                  <c:v>2.0</c:v>
                </c:pt>
                <c:pt idx="10">
                  <c:v>77.0</c:v>
                </c:pt>
                <c:pt idx="11">
                  <c:v>59.0</c:v>
                </c:pt>
                <c:pt idx="12">
                  <c:v>0.0</c:v>
                </c:pt>
                <c:pt idx="13">
                  <c:v>0.0</c:v>
                </c:pt>
                <c:pt idx="14">
                  <c:v>6.0</c:v>
                </c:pt>
                <c:pt idx="15">
                  <c:v>100.0</c:v>
                </c:pt>
                <c:pt idx="16">
                  <c:v>0.0</c:v>
                </c:pt>
                <c:pt idx="17">
                  <c:v>39.0</c:v>
                </c:pt>
                <c:pt idx="18">
                  <c:v>65.0</c:v>
                </c:pt>
                <c:pt idx="19">
                  <c:v>536.0</c:v>
                </c:pt>
                <c:pt idx="20">
                  <c:v>2.0</c:v>
                </c:pt>
                <c:pt idx="21">
                  <c:v>10.0</c:v>
                </c:pt>
                <c:pt idx="22">
                  <c:v>63.0</c:v>
                </c:pt>
              </c:numCache>
            </c:numRef>
          </c:val>
          <c:extLst xmlns:c16r2="http://schemas.microsoft.com/office/drawing/2015/06/chart">
            <c:ext xmlns:c16="http://schemas.microsoft.com/office/drawing/2014/chart" uri="{C3380CC4-5D6E-409C-BE32-E72D297353CC}">
              <c16:uniqueId val="{00000009-FE84-4D6D-A9D8-104FC9A727A4}"/>
            </c:ext>
          </c:extLst>
        </c:ser>
        <c:dLbls/>
        <c:gapWidth val="100"/>
        <c:overlap val="100"/>
        <c:axId val="466875400"/>
        <c:axId val="466879128"/>
      </c:barChart>
      <c:catAx>
        <c:axId val="4668754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879128"/>
        <c:crosses val="autoZero"/>
        <c:auto val="1"/>
        <c:lblAlgn val="ctr"/>
        <c:lblOffset val="100"/>
      </c:catAx>
      <c:valAx>
        <c:axId val="466879128"/>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875400"/>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2"/>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barChart>
        <c:barDir val="col"/>
        <c:grouping val="clustered"/>
        <c:ser>
          <c:idx val="0"/>
          <c:order val="0"/>
          <c:tx>
            <c:strRef>
              <c:f>'Sheet 9a'!$M$2</c:f>
              <c:strCache>
                <c:ptCount val="1"/>
                <c:pt idx="0">
                  <c:v>Percent of households with at least one person over 65</c:v>
                </c:pt>
              </c:strCache>
            </c:strRef>
          </c:tx>
          <c:spPr>
            <a:solidFill>
              <a:schemeClr val="accent1"/>
            </a:solidFill>
            <a:ln>
              <a:noFill/>
            </a:ln>
            <a:effectLst/>
          </c:spPr>
          <c:cat>
            <c:strRef>
              <c:f>'Sheet 9a'!$A$3:$A$25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9a'!$M$3:$M$25</c:f>
              <c:numCache>
                <c:formatCode>0.0%</c:formatCode>
                <c:ptCount val="23"/>
                <c:pt idx="0">
                  <c:v>0.273507122074375</c:v>
                </c:pt>
                <c:pt idx="1">
                  <c:v>0.312575548264548</c:v>
                </c:pt>
                <c:pt idx="2">
                  <c:v>0.242033898305085</c:v>
                </c:pt>
                <c:pt idx="3">
                  <c:v>0.23365868086365</c:v>
                </c:pt>
                <c:pt idx="4">
                  <c:v>0.342608695652174</c:v>
                </c:pt>
                <c:pt idx="5">
                  <c:v>0.28130081300813</c:v>
                </c:pt>
                <c:pt idx="6">
                  <c:v>0.392914653784219</c:v>
                </c:pt>
                <c:pt idx="7">
                  <c:v>0.306122448979592</c:v>
                </c:pt>
                <c:pt idx="8">
                  <c:v>0.304862023653088</c:v>
                </c:pt>
                <c:pt idx="9">
                  <c:v>0.338320463320463</c:v>
                </c:pt>
                <c:pt idx="10">
                  <c:v>0.307555555555556</c:v>
                </c:pt>
                <c:pt idx="11">
                  <c:v>0.318760856977417</c:v>
                </c:pt>
                <c:pt idx="12">
                  <c:v>0.273513513513513</c:v>
                </c:pt>
                <c:pt idx="13">
                  <c:v>0.287934863064397</c:v>
                </c:pt>
                <c:pt idx="14">
                  <c:v>0.381102362204724</c:v>
                </c:pt>
                <c:pt idx="15">
                  <c:v>0.379815100154083</c:v>
                </c:pt>
                <c:pt idx="16">
                  <c:v>0.39047619047619</c:v>
                </c:pt>
                <c:pt idx="17">
                  <c:v>0.408272181454303</c:v>
                </c:pt>
                <c:pt idx="18">
                  <c:v>0.469468675654243</c:v>
                </c:pt>
                <c:pt idx="19">
                  <c:v>0.286572199730094</c:v>
                </c:pt>
                <c:pt idx="20">
                  <c:v>0.323478260869565</c:v>
                </c:pt>
                <c:pt idx="21">
                  <c:v>0.43042071197411</c:v>
                </c:pt>
                <c:pt idx="22">
                  <c:v>0.31707823199834</c:v>
                </c:pt>
              </c:numCache>
            </c:numRef>
          </c:val>
          <c:extLst xmlns:c16r2="http://schemas.microsoft.com/office/drawing/2015/06/chart">
            <c:ext xmlns:c16="http://schemas.microsoft.com/office/drawing/2014/chart" uri="{C3380CC4-5D6E-409C-BE32-E72D297353CC}">
              <c16:uniqueId val="{00000000-5AB2-464C-83EA-21F067925E24}"/>
            </c:ext>
          </c:extLst>
        </c:ser>
        <c:dLbls/>
        <c:gapWidth val="219"/>
        <c:overlap val="-27"/>
        <c:axId val="466711064"/>
        <c:axId val="466714792"/>
      </c:barChart>
      <c:catAx>
        <c:axId val="46671106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714792"/>
        <c:crosses val="autoZero"/>
        <c:auto val="1"/>
        <c:lblAlgn val="ctr"/>
        <c:lblOffset val="100"/>
      </c:catAx>
      <c:valAx>
        <c:axId val="466714792"/>
        <c:scaling>
          <c:orientation val="minMax"/>
        </c:scaling>
        <c:axPos val="l"/>
        <c:majorGridlines>
          <c:spPr>
            <a:ln w="9525" cap="flat" cmpd="sng" algn="ctr">
              <a:solidFill>
                <a:schemeClr val="tx1">
                  <a:lumMod val="15000"/>
                  <a:lumOff val="85000"/>
                </a:schemeClr>
              </a:solidFill>
              <a:round/>
            </a:ln>
            <a:effectLst/>
          </c:spPr>
        </c:majorGridlines>
        <c:numFmt formatCode="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71106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Median household income</a:t>
            </a:r>
          </a:p>
        </c:rich>
      </c:tx>
      <c:spPr>
        <a:noFill/>
        <a:ln>
          <a:noFill/>
        </a:ln>
        <a:effectLst/>
      </c:spPr>
    </c:title>
    <c:plotArea>
      <c:layout>
        <c:manualLayout>
          <c:layoutTarget val="inner"/>
          <c:xMode val="edge"/>
          <c:yMode val="edge"/>
          <c:x val="0.0748397902788595"/>
          <c:y val="0.0952885268160217"/>
          <c:w val="0.908194720101603"/>
          <c:h val="0.685616904811542"/>
        </c:manualLayout>
      </c:layout>
      <c:barChart>
        <c:barDir val="col"/>
        <c:grouping val="clustered"/>
        <c:ser>
          <c:idx val="0"/>
          <c:order val="0"/>
          <c:tx>
            <c:strRef>
              <c:f>'Sheet 9b'!$B$3</c:f>
              <c:strCache>
                <c:ptCount val="1"/>
                <c:pt idx="0">
                  <c:v>  Householder 45 to 64 years</c:v>
                </c:pt>
              </c:strCache>
            </c:strRef>
          </c:tx>
          <c:spPr>
            <a:solidFill>
              <a:schemeClr val="accent1"/>
            </a:solidFill>
            <a:ln>
              <a:noFill/>
            </a:ln>
            <a:effectLst/>
          </c:spPr>
          <c:cat>
            <c:strRef>
              <c:f>'Sheet 9b'!$A$4:$A$26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9b'!$B$4:$B$26</c:f>
              <c:numCache>
                <c:formatCode>_(* #,##0_);_(* \(#,##0\);_(* "-"??_);_(@_)</c:formatCode>
                <c:ptCount val="23"/>
                <c:pt idx="0">
                  <c:v>87842.0</c:v>
                </c:pt>
                <c:pt idx="1">
                  <c:v>0.0</c:v>
                </c:pt>
                <c:pt idx="2">
                  <c:v>87446.0</c:v>
                </c:pt>
                <c:pt idx="3">
                  <c:v>116724.0</c:v>
                </c:pt>
                <c:pt idx="4">
                  <c:v>77500.0</c:v>
                </c:pt>
                <c:pt idx="5">
                  <c:v>99833.0</c:v>
                </c:pt>
                <c:pt idx="6">
                  <c:v>86042.0</c:v>
                </c:pt>
                <c:pt idx="7">
                  <c:v>94803.0</c:v>
                </c:pt>
                <c:pt idx="8">
                  <c:v>98409.0</c:v>
                </c:pt>
                <c:pt idx="9">
                  <c:v>110521.0</c:v>
                </c:pt>
                <c:pt idx="10">
                  <c:v>81667.0</c:v>
                </c:pt>
                <c:pt idx="11">
                  <c:v>95429.0</c:v>
                </c:pt>
                <c:pt idx="12">
                  <c:v>89063.0</c:v>
                </c:pt>
                <c:pt idx="13">
                  <c:v>93953.0</c:v>
                </c:pt>
                <c:pt idx="14">
                  <c:v>92688.0</c:v>
                </c:pt>
                <c:pt idx="15">
                  <c:v>68977.0</c:v>
                </c:pt>
                <c:pt idx="16">
                  <c:v>100500.0</c:v>
                </c:pt>
                <c:pt idx="17">
                  <c:v>101058.0</c:v>
                </c:pt>
                <c:pt idx="18">
                  <c:v>84875.0</c:v>
                </c:pt>
                <c:pt idx="19">
                  <c:v>62673.0</c:v>
                </c:pt>
                <c:pt idx="20">
                  <c:v>114821.0</c:v>
                </c:pt>
                <c:pt idx="21">
                  <c:v>80978.0</c:v>
                </c:pt>
                <c:pt idx="22">
                  <c:v>61694.0</c:v>
                </c:pt>
              </c:numCache>
            </c:numRef>
          </c:val>
          <c:extLst xmlns:c16r2="http://schemas.microsoft.com/office/drawing/2015/06/chart">
            <c:ext xmlns:c16="http://schemas.microsoft.com/office/drawing/2014/chart" uri="{C3380CC4-5D6E-409C-BE32-E72D297353CC}">
              <c16:uniqueId val="{00000000-E516-4D8C-B195-58EFD83514CB}"/>
            </c:ext>
          </c:extLst>
        </c:ser>
        <c:ser>
          <c:idx val="1"/>
          <c:order val="1"/>
          <c:tx>
            <c:strRef>
              <c:f>'Sheet 9b'!$C$3</c:f>
              <c:strCache>
                <c:ptCount val="1"/>
                <c:pt idx="0">
                  <c:v>  Householder 65 years and over</c:v>
                </c:pt>
              </c:strCache>
            </c:strRef>
          </c:tx>
          <c:spPr>
            <a:solidFill>
              <a:schemeClr val="accent2"/>
            </a:solidFill>
            <a:ln>
              <a:noFill/>
            </a:ln>
            <a:effectLst/>
          </c:spPr>
          <c:cat>
            <c:strRef>
              <c:f>'Sheet 9b'!$A$4:$A$26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9b'!$C$4:$C$26</c:f>
              <c:numCache>
                <c:formatCode>_(* #,##0_);_(* \(#,##0\);_(* "-"??_);_(@_)</c:formatCode>
                <c:ptCount val="23"/>
                <c:pt idx="0">
                  <c:v>44298.0</c:v>
                </c:pt>
                <c:pt idx="1">
                  <c:v>0.0</c:v>
                </c:pt>
                <c:pt idx="2">
                  <c:v>57019.0</c:v>
                </c:pt>
                <c:pt idx="3">
                  <c:v>57163.0</c:v>
                </c:pt>
                <c:pt idx="4">
                  <c:v>40833.0</c:v>
                </c:pt>
                <c:pt idx="5">
                  <c:v>48500.0</c:v>
                </c:pt>
                <c:pt idx="6">
                  <c:v>72500.0</c:v>
                </c:pt>
                <c:pt idx="7">
                  <c:v>44271.0</c:v>
                </c:pt>
                <c:pt idx="8">
                  <c:v>46250.0</c:v>
                </c:pt>
                <c:pt idx="9">
                  <c:v>61700.0</c:v>
                </c:pt>
                <c:pt idx="10">
                  <c:v>48056.0</c:v>
                </c:pt>
                <c:pt idx="11">
                  <c:v>50820.0</c:v>
                </c:pt>
                <c:pt idx="12">
                  <c:v>51354.0</c:v>
                </c:pt>
                <c:pt idx="13">
                  <c:v>36181.0</c:v>
                </c:pt>
                <c:pt idx="14">
                  <c:v>52083.0</c:v>
                </c:pt>
                <c:pt idx="15">
                  <c:v>41250.0</c:v>
                </c:pt>
                <c:pt idx="16">
                  <c:v>78750.0</c:v>
                </c:pt>
                <c:pt idx="17">
                  <c:v>63750.0</c:v>
                </c:pt>
                <c:pt idx="18">
                  <c:v>47688.0</c:v>
                </c:pt>
                <c:pt idx="19">
                  <c:v>38605.0</c:v>
                </c:pt>
                <c:pt idx="20">
                  <c:v>60125.0</c:v>
                </c:pt>
                <c:pt idx="21">
                  <c:v>59653.0</c:v>
                </c:pt>
                <c:pt idx="22">
                  <c:v>36000.0</c:v>
                </c:pt>
              </c:numCache>
            </c:numRef>
          </c:val>
          <c:extLst xmlns:c16r2="http://schemas.microsoft.com/office/drawing/2015/06/chart">
            <c:ext xmlns:c16="http://schemas.microsoft.com/office/drawing/2014/chart" uri="{C3380CC4-5D6E-409C-BE32-E72D297353CC}">
              <c16:uniqueId val="{00000001-E516-4D8C-B195-58EFD83514CB}"/>
            </c:ext>
          </c:extLst>
        </c:ser>
        <c:ser>
          <c:idx val="2"/>
          <c:order val="2"/>
          <c:tx>
            <c:strRef>
              <c:f>'Sheet 9b'!$D$3</c:f>
              <c:strCache>
                <c:ptCount val="1"/>
                <c:pt idx="0">
                  <c:v>All households</c:v>
                </c:pt>
              </c:strCache>
            </c:strRef>
          </c:tx>
          <c:spPr>
            <a:solidFill>
              <a:schemeClr val="accent3"/>
            </a:solidFill>
            <a:ln>
              <a:noFill/>
            </a:ln>
            <a:effectLst/>
          </c:spPr>
          <c:cat>
            <c:strRef>
              <c:f>'Sheet 9b'!$A$4:$A$26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9b'!$D$4:$D$26</c:f>
              <c:numCache>
                <c:formatCode>_(* #,##0_);_(* \(#,##0\);_(* "-"??_);_(@_)</c:formatCode>
                <c:ptCount val="23"/>
                <c:pt idx="0">
                  <c:v>69899.0</c:v>
                </c:pt>
                <c:pt idx="1">
                  <c:v>0.0</c:v>
                </c:pt>
                <c:pt idx="2">
                  <c:v>81792.0</c:v>
                </c:pt>
                <c:pt idx="3">
                  <c:v>109037.0</c:v>
                </c:pt>
                <c:pt idx="4">
                  <c:v>68021.0</c:v>
                </c:pt>
                <c:pt idx="5">
                  <c:v>78854.0</c:v>
                </c:pt>
                <c:pt idx="6">
                  <c:v>80234.0</c:v>
                </c:pt>
                <c:pt idx="7">
                  <c:v>81528.0</c:v>
                </c:pt>
                <c:pt idx="8">
                  <c:v>91550.0</c:v>
                </c:pt>
                <c:pt idx="9">
                  <c:v>91802.0</c:v>
                </c:pt>
                <c:pt idx="10">
                  <c:v>64648.0</c:v>
                </c:pt>
                <c:pt idx="11">
                  <c:v>82188.0</c:v>
                </c:pt>
                <c:pt idx="12">
                  <c:v>84464.0</c:v>
                </c:pt>
                <c:pt idx="13">
                  <c:v>82245.0</c:v>
                </c:pt>
                <c:pt idx="14">
                  <c:v>73188.0</c:v>
                </c:pt>
                <c:pt idx="15">
                  <c:v>63607.0</c:v>
                </c:pt>
                <c:pt idx="16">
                  <c:v>90078.0</c:v>
                </c:pt>
                <c:pt idx="17">
                  <c:v>84141.0</c:v>
                </c:pt>
                <c:pt idx="18">
                  <c:v>72083.0</c:v>
                </c:pt>
                <c:pt idx="19">
                  <c:v>55460.0</c:v>
                </c:pt>
                <c:pt idx="20">
                  <c:v>100250.0</c:v>
                </c:pt>
                <c:pt idx="21">
                  <c:v>77125.0</c:v>
                </c:pt>
                <c:pt idx="22">
                  <c:v>60163.0</c:v>
                </c:pt>
              </c:numCache>
            </c:numRef>
          </c:val>
          <c:extLst xmlns:c16r2="http://schemas.microsoft.com/office/drawing/2015/06/chart">
            <c:ext xmlns:c16="http://schemas.microsoft.com/office/drawing/2014/chart" uri="{C3380CC4-5D6E-409C-BE32-E72D297353CC}">
              <c16:uniqueId val="{00000002-E516-4D8C-B195-58EFD83514CB}"/>
            </c:ext>
          </c:extLst>
        </c:ser>
        <c:dLbls/>
        <c:gapWidth val="100"/>
        <c:axId val="466803960"/>
        <c:axId val="466807752"/>
      </c:barChart>
      <c:catAx>
        <c:axId val="46680396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807752"/>
        <c:crosses val="autoZero"/>
        <c:auto val="1"/>
        <c:lblAlgn val="ctr"/>
        <c:lblOffset val="100"/>
      </c:catAx>
      <c:valAx>
        <c:axId val="466807752"/>
        <c:scaling>
          <c:orientation val="minMax"/>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803960"/>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2"/>
  <c:chart>
    <c:autoTitleDeleted val="1"/>
    <c:plotArea>
      <c:layout/>
      <c:barChart>
        <c:barDir val="col"/>
        <c:grouping val="stacked"/>
        <c:ser>
          <c:idx val="0"/>
          <c:order val="0"/>
          <c:tx>
            <c:strRef>
              <c:f>'Sheet 10a'!$B$2</c:f>
              <c:strCache>
                <c:ptCount val="1"/>
                <c:pt idx="0">
                  <c:v>Bottles, cans and paper recycled (tons)</c:v>
                </c:pt>
              </c:strCache>
            </c:strRef>
          </c:tx>
          <c:spPr>
            <a:solidFill>
              <a:schemeClr val="accent1"/>
            </a:solidFill>
            <a:ln>
              <a:noFill/>
            </a:ln>
            <a:effectLst/>
          </c:spPr>
          <c:cat>
            <c:strRef>
              <c:f>'Sheet 10a'!$A$4:$A$21</c:f>
              <c:strCache>
                <c:ptCount val="18"/>
                <c:pt idx="0">
                  <c:v>Barkhamsted, New Hartford, and Winchester</c:v>
                </c:pt>
                <c:pt idx="1">
                  <c:v>Burlington</c:v>
                </c:pt>
                <c:pt idx="2">
                  <c:v>Canaan</c:v>
                </c:pt>
                <c:pt idx="3">
                  <c:v>Colebrook</c:v>
                </c:pt>
                <c:pt idx="4">
                  <c:v>Cornwall</c:v>
                </c:pt>
                <c:pt idx="5">
                  <c:v>Goshen</c:v>
                </c:pt>
                <c:pt idx="6">
                  <c:v>Hartland</c:v>
                </c:pt>
                <c:pt idx="7">
                  <c:v>Harwinton</c:v>
                </c:pt>
                <c:pt idx="8">
                  <c:v>Kent</c:v>
                </c:pt>
                <c:pt idx="9">
                  <c:v>Litchfield</c:v>
                </c:pt>
                <c:pt idx="10">
                  <c:v>Morris</c:v>
                </c:pt>
                <c:pt idx="11">
                  <c:v>Norfolk</c:v>
                </c:pt>
                <c:pt idx="12">
                  <c:v>North Canaan</c:v>
                </c:pt>
                <c:pt idx="13">
                  <c:v>Roxbury</c:v>
                </c:pt>
                <c:pt idx="14">
                  <c:v>Salisbury and Sharon</c:v>
                </c:pt>
                <c:pt idx="15">
                  <c:v>Torrington</c:v>
                </c:pt>
                <c:pt idx="16">
                  <c:v>Warren</c:v>
                </c:pt>
                <c:pt idx="17">
                  <c:v>Washington</c:v>
                </c:pt>
              </c:strCache>
              <c:extLst xmlns:c16r2="http://schemas.microsoft.com/office/drawing/2015/06/chart">
                <c:ext xmlns:c15="http://schemas.microsoft.com/office/drawing/2012/chart" uri="{02D57815-91ED-43cb-92C2-25804820EDAC}">
                  <c15:fullRef>
                    <c15:sqref>'Sheet 10a'!$A$3:$A$21</c15:sqref>
                  </c15:fullRef>
                </c:ext>
              </c:extLst>
            </c:strRef>
          </c:cat>
          <c:val>
            <c:numRef>
              <c:f>'Sheet 10a'!$B$4:$B$21</c:f>
              <c:numCache>
                <c:formatCode>General</c:formatCode>
                <c:ptCount val="18"/>
                <c:pt idx="0" formatCode="#,##0.00">
                  <c:v>2466.28</c:v>
                </c:pt>
                <c:pt idx="1">
                  <c:v>1123.63</c:v>
                </c:pt>
                <c:pt idx="2">
                  <c:v>308.57</c:v>
                </c:pt>
                <c:pt idx="3">
                  <c:v>184.58</c:v>
                </c:pt>
                <c:pt idx="4">
                  <c:v>159.46</c:v>
                </c:pt>
                <c:pt idx="5">
                  <c:v>321.27</c:v>
                </c:pt>
                <c:pt idx="6">
                  <c:v>134.76</c:v>
                </c:pt>
                <c:pt idx="7">
                  <c:v>582.67</c:v>
                </c:pt>
                <c:pt idx="8">
                  <c:v>474.08</c:v>
                </c:pt>
                <c:pt idx="9">
                  <c:v>1140.46</c:v>
                </c:pt>
                <c:pt idx="10">
                  <c:v>150.36</c:v>
                </c:pt>
                <c:pt idx="11">
                  <c:v>161.81</c:v>
                </c:pt>
                <c:pt idx="12">
                  <c:v>154.41</c:v>
                </c:pt>
                <c:pt idx="13">
                  <c:v>211.7</c:v>
                </c:pt>
                <c:pt idx="14">
                  <c:v>1106.33</c:v>
                </c:pt>
                <c:pt idx="15">
                  <c:v>5043.2</c:v>
                </c:pt>
                <c:pt idx="16">
                  <c:v>274.4</c:v>
                </c:pt>
                <c:pt idx="17">
                  <c:v>684.51</c:v>
                </c:pt>
              </c:numCache>
              <c:extLst xmlns:c16r2="http://schemas.microsoft.com/office/drawing/2015/06/chart">
                <c:ext xmlns:c15="http://schemas.microsoft.com/office/drawing/2012/chart" uri="{02D57815-91ED-43cb-92C2-25804820EDAC}">
                  <c15:fullRef>
                    <c15:sqref>'Sheet 10a'!$B$3:$B$21</c15:sqref>
                  </c15:fullRef>
                </c:ext>
              </c:extLst>
            </c:numRef>
          </c:val>
          <c:extLst xmlns:c16r2="http://schemas.microsoft.com/office/drawing/2015/06/chart">
            <c:ext xmlns:c16="http://schemas.microsoft.com/office/drawing/2014/chart" uri="{C3380CC4-5D6E-409C-BE32-E72D297353CC}">
              <c16:uniqueId val="{00000000-ED37-4CF2-B9C2-11776780F94C}"/>
            </c:ext>
          </c:extLst>
        </c:ser>
        <c:ser>
          <c:idx val="1"/>
          <c:order val="1"/>
          <c:tx>
            <c:strRef>
              <c:f>'Sheet 10a'!$C$2</c:f>
              <c:strCache>
                <c:ptCount val="1"/>
                <c:pt idx="0">
                  <c:v>Organics recycled (tons)</c:v>
                </c:pt>
              </c:strCache>
            </c:strRef>
          </c:tx>
          <c:spPr>
            <a:solidFill>
              <a:schemeClr val="accent2"/>
            </a:solidFill>
            <a:ln>
              <a:noFill/>
            </a:ln>
            <a:effectLst/>
          </c:spPr>
          <c:cat>
            <c:strRef>
              <c:f>'Sheet 10a'!$A$4:$A$21</c:f>
              <c:strCache>
                <c:ptCount val="18"/>
                <c:pt idx="0">
                  <c:v>Barkhamsted, New Hartford, and Winchester</c:v>
                </c:pt>
                <c:pt idx="1">
                  <c:v>Burlington</c:v>
                </c:pt>
                <c:pt idx="2">
                  <c:v>Canaan</c:v>
                </c:pt>
                <c:pt idx="3">
                  <c:v>Colebrook</c:v>
                </c:pt>
                <c:pt idx="4">
                  <c:v>Cornwall</c:v>
                </c:pt>
                <c:pt idx="5">
                  <c:v>Goshen</c:v>
                </c:pt>
                <c:pt idx="6">
                  <c:v>Hartland</c:v>
                </c:pt>
                <c:pt idx="7">
                  <c:v>Harwinton</c:v>
                </c:pt>
                <c:pt idx="8">
                  <c:v>Kent</c:v>
                </c:pt>
                <c:pt idx="9">
                  <c:v>Litchfield</c:v>
                </c:pt>
                <c:pt idx="10">
                  <c:v>Morris</c:v>
                </c:pt>
                <c:pt idx="11">
                  <c:v>Norfolk</c:v>
                </c:pt>
                <c:pt idx="12">
                  <c:v>North Canaan</c:v>
                </c:pt>
                <c:pt idx="13">
                  <c:v>Roxbury</c:v>
                </c:pt>
                <c:pt idx="14">
                  <c:v>Salisbury and Sharon</c:v>
                </c:pt>
                <c:pt idx="15">
                  <c:v>Torrington</c:v>
                </c:pt>
                <c:pt idx="16">
                  <c:v>Warren</c:v>
                </c:pt>
                <c:pt idx="17">
                  <c:v>Washington</c:v>
                </c:pt>
              </c:strCache>
              <c:extLst xmlns:c16r2="http://schemas.microsoft.com/office/drawing/2015/06/chart">
                <c:ext xmlns:c15="http://schemas.microsoft.com/office/drawing/2012/chart" uri="{02D57815-91ED-43cb-92C2-25804820EDAC}">
                  <c15:fullRef>
                    <c15:sqref>'Sheet 10a'!$A$3:$A$21</c15:sqref>
                  </c15:fullRef>
                </c:ext>
              </c:extLst>
            </c:strRef>
          </c:cat>
          <c:val>
            <c:numRef>
              <c:f>'Sheet 10a'!$C$4:$C$21</c:f>
              <c:numCache>
                <c:formatCode>General</c:formatCode>
                <c:ptCount val="18"/>
                <c:pt idx="0">
                  <c:v>279.59</c:v>
                </c:pt>
                <c:pt idx="1">
                  <c:v>75.15000000000001</c:v>
                </c:pt>
                <c:pt idx="2">
                  <c:v>18.5</c:v>
                </c:pt>
                <c:pt idx="3">
                  <c:v>0.0</c:v>
                </c:pt>
                <c:pt idx="4">
                  <c:v>0.0</c:v>
                </c:pt>
                <c:pt idx="5">
                  <c:v>0.0</c:v>
                </c:pt>
                <c:pt idx="6">
                  <c:v>0.0</c:v>
                </c:pt>
                <c:pt idx="7">
                  <c:v>32.0</c:v>
                </c:pt>
                <c:pt idx="8">
                  <c:v>0.0</c:v>
                </c:pt>
                <c:pt idx="9">
                  <c:v>1350.0</c:v>
                </c:pt>
                <c:pt idx="10">
                  <c:v>0.0</c:v>
                </c:pt>
                <c:pt idx="11">
                  <c:v>2.0</c:v>
                </c:pt>
                <c:pt idx="12">
                  <c:v>20.0</c:v>
                </c:pt>
                <c:pt idx="13">
                  <c:v>0.0</c:v>
                </c:pt>
                <c:pt idx="14">
                  <c:v>214.54</c:v>
                </c:pt>
                <c:pt idx="15">
                  <c:v>268.76</c:v>
                </c:pt>
                <c:pt idx="16">
                  <c:v>0.0</c:v>
                </c:pt>
                <c:pt idx="17">
                  <c:v>0.0</c:v>
                </c:pt>
              </c:numCache>
              <c:extLst xmlns:c16r2="http://schemas.microsoft.com/office/drawing/2015/06/chart">
                <c:ext xmlns:c15="http://schemas.microsoft.com/office/drawing/2012/chart" uri="{02D57815-91ED-43cb-92C2-25804820EDAC}">
                  <c15:fullRef>
                    <c15:sqref>'Sheet 10a'!$C$3:$C$21</c15:sqref>
                  </c15:fullRef>
                </c:ext>
              </c:extLst>
            </c:numRef>
          </c:val>
          <c:extLst xmlns:c16r2="http://schemas.microsoft.com/office/drawing/2015/06/chart">
            <c:ext xmlns:c16="http://schemas.microsoft.com/office/drawing/2014/chart" uri="{C3380CC4-5D6E-409C-BE32-E72D297353CC}">
              <c16:uniqueId val="{00000001-ED37-4CF2-B9C2-11776780F94C}"/>
            </c:ext>
          </c:extLst>
        </c:ser>
        <c:ser>
          <c:idx val="2"/>
          <c:order val="2"/>
          <c:tx>
            <c:strRef>
              <c:f>'Sheet 10a'!$D$2</c:f>
              <c:strCache>
                <c:ptCount val="1"/>
                <c:pt idx="0">
                  <c:v>Scrap metal recycled (tons)</c:v>
                </c:pt>
              </c:strCache>
            </c:strRef>
          </c:tx>
          <c:spPr>
            <a:solidFill>
              <a:schemeClr val="accent3"/>
            </a:solidFill>
            <a:ln>
              <a:noFill/>
            </a:ln>
            <a:effectLst/>
          </c:spPr>
          <c:cat>
            <c:strRef>
              <c:f>'Sheet 10a'!$A$4:$A$21</c:f>
              <c:strCache>
                <c:ptCount val="18"/>
                <c:pt idx="0">
                  <c:v>Barkhamsted, New Hartford, and Winchester</c:v>
                </c:pt>
                <c:pt idx="1">
                  <c:v>Burlington</c:v>
                </c:pt>
                <c:pt idx="2">
                  <c:v>Canaan</c:v>
                </c:pt>
                <c:pt idx="3">
                  <c:v>Colebrook</c:v>
                </c:pt>
                <c:pt idx="4">
                  <c:v>Cornwall</c:v>
                </c:pt>
                <c:pt idx="5">
                  <c:v>Goshen</c:v>
                </c:pt>
                <c:pt idx="6">
                  <c:v>Hartland</c:v>
                </c:pt>
                <c:pt idx="7">
                  <c:v>Harwinton</c:v>
                </c:pt>
                <c:pt idx="8">
                  <c:v>Kent</c:v>
                </c:pt>
                <c:pt idx="9">
                  <c:v>Litchfield</c:v>
                </c:pt>
                <c:pt idx="10">
                  <c:v>Morris</c:v>
                </c:pt>
                <c:pt idx="11">
                  <c:v>Norfolk</c:v>
                </c:pt>
                <c:pt idx="12">
                  <c:v>North Canaan</c:v>
                </c:pt>
                <c:pt idx="13">
                  <c:v>Roxbury</c:v>
                </c:pt>
                <c:pt idx="14">
                  <c:v>Salisbury and Sharon</c:v>
                </c:pt>
                <c:pt idx="15">
                  <c:v>Torrington</c:v>
                </c:pt>
                <c:pt idx="16">
                  <c:v>Warren</c:v>
                </c:pt>
                <c:pt idx="17">
                  <c:v>Washington</c:v>
                </c:pt>
              </c:strCache>
              <c:extLst xmlns:c16r2="http://schemas.microsoft.com/office/drawing/2015/06/chart">
                <c:ext xmlns:c15="http://schemas.microsoft.com/office/drawing/2012/chart" uri="{02D57815-91ED-43cb-92C2-25804820EDAC}">
                  <c15:fullRef>
                    <c15:sqref>'Sheet 10a'!$A$3:$A$21</c15:sqref>
                  </c15:fullRef>
                </c:ext>
              </c:extLst>
            </c:strRef>
          </c:cat>
          <c:val>
            <c:numRef>
              <c:f>'Sheet 10a'!$D$4:$D$21</c:f>
              <c:numCache>
                <c:formatCode>General</c:formatCode>
                <c:ptCount val="18"/>
                <c:pt idx="0">
                  <c:v>484.65</c:v>
                </c:pt>
                <c:pt idx="1">
                  <c:v>37.5</c:v>
                </c:pt>
                <c:pt idx="2">
                  <c:v>29.84</c:v>
                </c:pt>
                <c:pt idx="3">
                  <c:v>2.73</c:v>
                </c:pt>
                <c:pt idx="4">
                  <c:v>37.74</c:v>
                </c:pt>
                <c:pt idx="5">
                  <c:v>18.64</c:v>
                </c:pt>
                <c:pt idx="6">
                  <c:v>0.0</c:v>
                </c:pt>
                <c:pt idx="7">
                  <c:v>10.4</c:v>
                </c:pt>
                <c:pt idx="8">
                  <c:v>15.46</c:v>
                </c:pt>
                <c:pt idx="9">
                  <c:v>69.38</c:v>
                </c:pt>
                <c:pt idx="10">
                  <c:v>21.0</c:v>
                </c:pt>
                <c:pt idx="11">
                  <c:v>32.92</c:v>
                </c:pt>
                <c:pt idx="12">
                  <c:v>42.25</c:v>
                </c:pt>
                <c:pt idx="13">
                  <c:v>53.41</c:v>
                </c:pt>
                <c:pt idx="14">
                  <c:v>163.12</c:v>
                </c:pt>
                <c:pt idx="15">
                  <c:v>83.63</c:v>
                </c:pt>
                <c:pt idx="16">
                  <c:v>43.71</c:v>
                </c:pt>
                <c:pt idx="17">
                  <c:v>91.82</c:v>
                </c:pt>
              </c:numCache>
              <c:extLst xmlns:c16r2="http://schemas.microsoft.com/office/drawing/2015/06/chart">
                <c:ext xmlns:c15="http://schemas.microsoft.com/office/drawing/2012/chart" uri="{02D57815-91ED-43cb-92C2-25804820EDAC}">
                  <c15:fullRef>
                    <c15:sqref>'Sheet 10a'!$D$3:$D$21</c15:sqref>
                  </c15:fullRef>
                </c:ext>
              </c:extLst>
            </c:numRef>
          </c:val>
          <c:extLst xmlns:c16r2="http://schemas.microsoft.com/office/drawing/2015/06/chart">
            <c:ext xmlns:c16="http://schemas.microsoft.com/office/drawing/2014/chart" uri="{C3380CC4-5D6E-409C-BE32-E72D297353CC}">
              <c16:uniqueId val="{00000002-ED37-4CF2-B9C2-11776780F94C}"/>
            </c:ext>
          </c:extLst>
        </c:ser>
        <c:ser>
          <c:idx val="3"/>
          <c:order val="3"/>
          <c:tx>
            <c:strRef>
              <c:f>'Sheet 10a'!$E$2</c:f>
              <c:strCache>
                <c:ptCount val="1"/>
                <c:pt idx="0">
                  <c:v>Other MSW recycled (tons)</c:v>
                </c:pt>
              </c:strCache>
            </c:strRef>
          </c:tx>
          <c:spPr>
            <a:solidFill>
              <a:schemeClr val="accent4"/>
            </a:solidFill>
            <a:ln>
              <a:noFill/>
            </a:ln>
            <a:effectLst/>
          </c:spPr>
          <c:cat>
            <c:strRef>
              <c:f>'Sheet 10a'!$A$4:$A$21</c:f>
              <c:strCache>
                <c:ptCount val="18"/>
                <c:pt idx="0">
                  <c:v>Barkhamsted, New Hartford, and Winchester</c:v>
                </c:pt>
                <c:pt idx="1">
                  <c:v>Burlington</c:v>
                </c:pt>
                <c:pt idx="2">
                  <c:v>Canaan</c:v>
                </c:pt>
                <c:pt idx="3">
                  <c:v>Colebrook</c:v>
                </c:pt>
                <c:pt idx="4">
                  <c:v>Cornwall</c:v>
                </c:pt>
                <c:pt idx="5">
                  <c:v>Goshen</c:v>
                </c:pt>
                <c:pt idx="6">
                  <c:v>Hartland</c:v>
                </c:pt>
                <c:pt idx="7">
                  <c:v>Harwinton</c:v>
                </c:pt>
                <c:pt idx="8">
                  <c:v>Kent</c:v>
                </c:pt>
                <c:pt idx="9">
                  <c:v>Litchfield</c:v>
                </c:pt>
                <c:pt idx="10">
                  <c:v>Morris</c:v>
                </c:pt>
                <c:pt idx="11">
                  <c:v>Norfolk</c:v>
                </c:pt>
                <c:pt idx="12">
                  <c:v>North Canaan</c:v>
                </c:pt>
                <c:pt idx="13">
                  <c:v>Roxbury</c:v>
                </c:pt>
                <c:pt idx="14">
                  <c:v>Salisbury and Sharon</c:v>
                </c:pt>
                <c:pt idx="15">
                  <c:v>Torrington</c:v>
                </c:pt>
                <c:pt idx="16">
                  <c:v>Warren</c:v>
                </c:pt>
                <c:pt idx="17">
                  <c:v>Washington</c:v>
                </c:pt>
              </c:strCache>
              <c:extLst xmlns:c16r2="http://schemas.microsoft.com/office/drawing/2015/06/chart">
                <c:ext xmlns:c15="http://schemas.microsoft.com/office/drawing/2012/chart" uri="{02D57815-91ED-43cb-92C2-25804820EDAC}">
                  <c15:fullRef>
                    <c15:sqref>'Sheet 10a'!$A$3:$A$21</c15:sqref>
                  </c15:fullRef>
                </c:ext>
              </c:extLst>
            </c:strRef>
          </c:cat>
          <c:val>
            <c:numRef>
              <c:f>'Sheet 10a'!$E$4:$E$21</c:f>
              <c:numCache>
                <c:formatCode>General</c:formatCode>
                <c:ptCount val="18"/>
                <c:pt idx="0">
                  <c:v>112.3</c:v>
                </c:pt>
                <c:pt idx="1">
                  <c:v>27.27</c:v>
                </c:pt>
                <c:pt idx="2">
                  <c:v>12.7</c:v>
                </c:pt>
                <c:pt idx="3">
                  <c:v>8.09</c:v>
                </c:pt>
                <c:pt idx="4">
                  <c:v>18.87</c:v>
                </c:pt>
                <c:pt idx="5">
                  <c:v>1.34</c:v>
                </c:pt>
                <c:pt idx="6">
                  <c:v>9.29</c:v>
                </c:pt>
                <c:pt idx="7">
                  <c:v>21.54</c:v>
                </c:pt>
                <c:pt idx="8">
                  <c:v>13.38</c:v>
                </c:pt>
                <c:pt idx="9">
                  <c:v>60.6</c:v>
                </c:pt>
                <c:pt idx="10">
                  <c:v>8.45</c:v>
                </c:pt>
                <c:pt idx="11">
                  <c:v>8.98</c:v>
                </c:pt>
                <c:pt idx="12">
                  <c:v>2.22</c:v>
                </c:pt>
                <c:pt idx="13">
                  <c:v>16.09</c:v>
                </c:pt>
                <c:pt idx="14">
                  <c:v>60.06</c:v>
                </c:pt>
                <c:pt idx="15">
                  <c:v>64.72</c:v>
                </c:pt>
                <c:pt idx="16">
                  <c:v>5.46</c:v>
                </c:pt>
                <c:pt idx="17">
                  <c:v>9.45</c:v>
                </c:pt>
              </c:numCache>
              <c:extLst xmlns:c16r2="http://schemas.microsoft.com/office/drawing/2015/06/chart">
                <c:ext xmlns:c15="http://schemas.microsoft.com/office/drawing/2012/chart" uri="{02D57815-91ED-43cb-92C2-25804820EDAC}">
                  <c15:fullRef>
                    <c15:sqref>'Sheet 10a'!$E$3:$E$21</c15:sqref>
                  </c15:fullRef>
                </c:ext>
              </c:extLst>
            </c:numRef>
          </c:val>
          <c:extLst xmlns:c16r2="http://schemas.microsoft.com/office/drawing/2015/06/chart">
            <c:ext xmlns:c16="http://schemas.microsoft.com/office/drawing/2014/chart" uri="{C3380CC4-5D6E-409C-BE32-E72D297353CC}">
              <c16:uniqueId val="{00000003-ED37-4CF2-B9C2-11776780F94C}"/>
            </c:ext>
          </c:extLst>
        </c:ser>
        <c:ser>
          <c:idx val="4"/>
          <c:order val="4"/>
          <c:tx>
            <c:strRef>
              <c:f>'Sheet 10a'!$F$2</c:f>
              <c:strCache>
                <c:ptCount val="1"/>
                <c:pt idx="0">
                  <c:v>Home composted (tons)</c:v>
                </c:pt>
              </c:strCache>
            </c:strRef>
          </c:tx>
          <c:spPr>
            <a:solidFill>
              <a:schemeClr val="accent5"/>
            </a:solidFill>
            <a:ln>
              <a:noFill/>
            </a:ln>
            <a:effectLst/>
          </c:spPr>
          <c:cat>
            <c:strRef>
              <c:f>'Sheet 10a'!$A$4:$A$21</c:f>
              <c:strCache>
                <c:ptCount val="18"/>
                <c:pt idx="0">
                  <c:v>Barkhamsted, New Hartford, and Winchester</c:v>
                </c:pt>
                <c:pt idx="1">
                  <c:v>Burlington</c:v>
                </c:pt>
                <c:pt idx="2">
                  <c:v>Canaan</c:v>
                </c:pt>
                <c:pt idx="3">
                  <c:v>Colebrook</c:v>
                </c:pt>
                <c:pt idx="4">
                  <c:v>Cornwall</c:v>
                </c:pt>
                <c:pt idx="5">
                  <c:v>Goshen</c:v>
                </c:pt>
                <c:pt idx="6">
                  <c:v>Hartland</c:v>
                </c:pt>
                <c:pt idx="7">
                  <c:v>Harwinton</c:v>
                </c:pt>
                <c:pt idx="8">
                  <c:v>Kent</c:v>
                </c:pt>
                <c:pt idx="9">
                  <c:v>Litchfield</c:v>
                </c:pt>
                <c:pt idx="10">
                  <c:v>Morris</c:v>
                </c:pt>
                <c:pt idx="11">
                  <c:v>Norfolk</c:v>
                </c:pt>
                <c:pt idx="12">
                  <c:v>North Canaan</c:v>
                </c:pt>
                <c:pt idx="13">
                  <c:v>Roxbury</c:v>
                </c:pt>
                <c:pt idx="14">
                  <c:v>Salisbury and Sharon</c:v>
                </c:pt>
                <c:pt idx="15">
                  <c:v>Torrington</c:v>
                </c:pt>
                <c:pt idx="16">
                  <c:v>Warren</c:v>
                </c:pt>
                <c:pt idx="17">
                  <c:v>Washington</c:v>
                </c:pt>
              </c:strCache>
              <c:extLst xmlns:c16r2="http://schemas.microsoft.com/office/drawing/2015/06/chart">
                <c:ext xmlns:c15="http://schemas.microsoft.com/office/drawing/2012/chart" uri="{02D57815-91ED-43cb-92C2-25804820EDAC}">
                  <c15:fullRef>
                    <c15:sqref>'Sheet 10a'!$A$3:$A$21</c15:sqref>
                  </c15:fullRef>
                </c:ext>
              </c:extLst>
            </c:strRef>
          </c:cat>
          <c:val>
            <c:numRef>
              <c:f>'Sheet 10a'!$F$4:$F$21</c:f>
              <c:numCache>
                <c:formatCode>General</c:formatCode>
                <c:ptCount val="18"/>
                <c:pt idx="0">
                  <c:v>98.97</c:v>
                </c:pt>
                <c:pt idx="1">
                  <c:v>305.11</c:v>
                </c:pt>
                <c:pt idx="2">
                  <c:v>34.24</c:v>
                </c:pt>
                <c:pt idx="3">
                  <c:v>7.11</c:v>
                </c:pt>
                <c:pt idx="4">
                  <c:v>37.47</c:v>
                </c:pt>
                <c:pt idx="5">
                  <c:v>72.35</c:v>
                </c:pt>
                <c:pt idx="6">
                  <c:v>0.0</c:v>
                </c:pt>
                <c:pt idx="7">
                  <c:v>420.54</c:v>
                </c:pt>
                <c:pt idx="8">
                  <c:v>62.99</c:v>
                </c:pt>
                <c:pt idx="9">
                  <c:v>279.59</c:v>
                </c:pt>
                <c:pt idx="10">
                  <c:v>30.04</c:v>
                </c:pt>
                <c:pt idx="11">
                  <c:v>43.93</c:v>
                </c:pt>
                <c:pt idx="12">
                  <c:v>194.77</c:v>
                </c:pt>
                <c:pt idx="13">
                  <c:v>42.31</c:v>
                </c:pt>
                <c:pt idx="14">
                  <c:v>311.05</c:v>
                </c:pt>
                <c:pt idx="15">
                  <c:v>1413.75</c:v>
                </c:pt>
                <c:pt idx="16">
                  <c:v>93.54</c:v>
                </c:pt>
                <c:pt idx="17">
                  <c:v>519.9</c:v>
                </c:pt>
              </c:numCache>
              <c:extLst xmlns:c16r2="http://schemas.microsoft.com/office/drawing/2015/06/chart">
                <c:ext xmlns:c15="http://schemas.microsoft.com/office/drawing/2012/chart" uri="{02D57815-91ED-43cb-92C2-25804820EDAC}">
                  <c15:fullRef>
                    <c15:sqref>'Sheet 10a'!$F$3:$F$21</c15:sqref>
                  </c15:fullRef>
                </c:ext>
              </c:extLst>
            </c:numRef>
          </c:val>
          <c:extLst xmlns:c16r2="http://schemas.microsoft.com/office/drawing/2015/06/chart">
            <c:ext xmlns:c16="http://schemas.microsoft.com/office/drawing/2014/chart" uri="{C3380CC4-5D6E-409C-BE32-E72D297353CC}">
              <c16:uniqueId val="{00000004-ED37-4CF2-B9C2-11776780F94C}"/>
            </c:ext>
          </c:extLst>
        </c:ser>
        <c:dLbls/>
        <c:overlap val="100"/>
        <c:axId val="462333032"/>
        <c:axId val="462336824"/>
      </c:barChart>
      <c:catAx>
        <c:axId val="46233303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336824"/>
        <c:crosses val="autoZero"/>
        <c:auto val="1"/>
        <c:lblAlgn val="ctr"/>
        <c:lblOffset val="100"/>
      </c:catAx>
      <c:valAx>
        <c:axId val="462336824"/>
        <c:scaling>
          <c:orientation val="minMax"/>
        </c:scaling>
        <c:axPos val="l"/>
        <c:majorGridlines>
          <c:spPr>
            <a:ln w="9525" cap="flat" cmpd="sng" algn="ctr">
              <a:solidFill>
                <a:schemeClr val="tx1">
                  <a:lumMod val="15000"/>
                  <a:lumOff val="85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33303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2"/>
  <c:chart>
    <c:autoTitleDeleted val="1"/>
    <c:plotArea>
      <c:layout/>
      <c:barChart>
        <c:barDir val="col"/>
        <c:grouping val="percentStacked"/>
        <c:ser>
          <c:idx val="0"/>
          <c:order val="0"/>
          <c:tx>
            <c:strRef>
              <c:f>'Sheet 10b'!$B$2</c:f>
              <c:strCache>
                <c:ptCount val="1"/>
                <c:pt idx="0">
                  <c:v>  Utility gas</c:v>
                </c:pt>
              </c:strCache>
            </c:strRef>
          </c:tx>
          <c:spPr>
            <a:solidFill>
              <a:schemeClr val="accent1"/>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10b'!$B$3:$B$25</c:f>
              <c:numCache>
                <c:formatCode>_(* #,##0_);_(* \(#,##0\);_(* "-"??_);_(@_)</c:formatCode>
                <c:ptCount val="23"/>
                <c:pt idx="0">
                  <c:v>444864.0</c:v>
                </c:pt>
                <c:pt idx="1">
                  <c:v>6694.0</c:v>
                </c:pt>
                <c:pt idx="2">
                  <c:v>9.0</c:v>
                </c:pt>
                <c:pt idx="3">
                  <c:v>72.0</c:v>
                </c:pt>
                <c:pt idx="4">
                  <c:v>8.0</c:v>
                </c:pt>
                <c:pt idx="5">
                  <c:v>7.0</c:v>
                </c:pt>
                <c:pt idx="6">
                  <c:v>7.0</c:v>
                </c:pt>
                <c:pt idx="7">
                  <c:v>50.0</c:v>
                </c:pt>
                <c:pt idx="8">
                  <c:v>4.0</c:v>
                </c:pt>
                <c:pt idx="9">
                  <c:v>24.0</c:v>
                </c:pt>
                <c:pt idx="10">
                  <c:v>25.0</c:v>
                </c:pt>
                <c:pt idx="11">
                  <c:v>35.0</c:v>
                </c:pt>
                <c:pt idx="12">
                  <c:v>11.0</c:v>
                </c:pt>
                <c:pt idx="13">
                  <c:v>86.0</c:v>
                </c:pt>
                <c:pt idx="14">
                  <c:v>9.0</c:v>
                </c:pt>
                <c:pt idx="15">
                  <c:v>38.0</c:v>
                </c:pt>
                <c:pt idx="16">
                  <c:v>10.0</c:v>
                </c:pt>
                <c:pt idx="17">
                  <c:v>46.0</c:v>
                </c:pt>
                <c:pt idx="18">
                  <c:v>33.0</c:v>
                </c:pt>
                <c:pt idx="19">
                  <c:v>4950.0</c:v>
                </c:pt>
                <c:pt idx="20">
                  <c:v>0.0</c:v>
                </c:pt>
                <c:pt idx="21">
                  <c:v>35.0</c:v>
                </c:pt>
                <c:pt idx="22">
                  <c:v>1235.0</c:v>
                </c:pt>
              </c:numCache>
            </c:numRef>
          </c:val>
          <c:extLst xmlns:c16r2="http://schemas.microsoft.com/office/drawing/2015/06/chart">
            <c:ext xmlns:c16="http://schemas.microsoft.com/office/drawing/2014/chart" uri="{C3380CC4-5D6E-409C-BE32-E72D297353CC}">
              <c16:uniqueId val="{00000000-FC2E-44BE-B6AD-2C506FB7E5CD}"/>
            </c:ext>
          </c:extLst>
        </c:ser>
        <c:ser>
          <c:idx val="1"/>
          <c:order val="1"/>
          <c:tx>
            <c:strRef>
              <c:f>'Sheet 10b'!$C$2</c:f>
              <c:strCache>
                <c:ptCount val="1"/>
                <c:pt idx="0">
                  <c:v>  Bottled, tank, or LP gas</c:v>
                </c:pt>
              </c:strCache>
            </c:strRef>
          </c:tx>
          <c:spPr>
            <a:solidFill>
              <a:schemeClr val="accent2"/>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10b'!$C$3:$C$25</c:f>
              <c:numCache>
                <c:formatCode>_(* #,##0_);_(* \(#,##0\);_(* "-"??_);_(@_)</c:formatCode>
                <c:ptCount val="23"/>
                <c:pt idx="0">
                  <c:v>45208.0</c:v>
                </c:pt>
                <c:pt idx="1">
                  <c:v>2644.0</c:v>
                </c:pt>
                <c:pt idx="2">
                  <c:v>74.0</c:v>
                </c:pt>
                <c:pt idx="3">
                  <c:v>287.0</c:v>
                </c:pt>
                <c:pt idx="4">
                  <c:v>60.0</c:v>
                </c:pt>
                <c:pt idx="5">
                  <c:v>33.0</c:v>
                </c:pt>
                <c:pt idx="6">
                  <c:v>57.0</c:v>
                </c:pt>
                <c:pt idx="7">
                  <c:v>107.0</c:v>
                </c:pt>
                <c:pt idx="8">
                  <c:v>27.0</c:v>
                </c:pt>
                <c:pt idx="9">
                  <c:v>95.0</c:v>
                </c:pt>
                <c:pt idx="10">
                  <c:v>62.0</c:v>
                </c:pt>
                <c:pt idx="11">
                  <c:v>294.0</c:v>
                </c:pt>
                <c:pt idx="12">
                  <c:v>100.0</c:v>
                </c:pt>
                <c:pt idx="13">
                  <c:v>82.0</c:v>
                </c:pt>
                <c:pt idx="14">
                  <c:v>59.0</c:v>
                </c:pt>
                <c:pt idx="15">
                  <c:v>31.0</c:v>
                </c:pt>
                <c:pt idx="16">
                  <c:v>100.0</c:v>
                </c:pt>
                <c:pt idx="17">
                  <c:v>211.0</c:v>
                </c:pt>
                <c:pt idx="18">
                  <c:v>139.0</c:v>
                </c:pt>
                <c:pt idx="19">
                  <c:v>450.0</c:v>
                </c:pt>
                <c:pt idx="20">
                  <c:v>57.0</c:v>
                </c:pt>
                <c:pt idx="21">
                  <c:v>155.0</c:v>
                </c:pt>
                <c:pt idx="22">
                  <c:v>164.0</c:v>
                </c:pt>
              </c:numCache>
            </c:numRef>
          </c:val>
          <c:extLst xmlns:c16r2="http://schemas.microsoft.com/office/drawing/2015/06/chart">
            <c:ext xmlns:c16="http://schemas.microsoft.com/office/drawing/2014/chart" uri="{C3380CC4-5D6E-409C-BE32-E72D297353CC}">
              <c16:uniqueId val="{00000001-FC2E-44BE-B6AD-2C506FB7E5CD}"/>
            </c:ext>
          </c:extLst>
        </c:ser>
        <c:ser>
          <c:idx val="2"/>
          <c:order val="2"/>
          <c:tx>
            <c:strRef>
              <c:f>'Sheet 10b'!$D$2</c:f>
              <c:strCache>
                <c:ptCount val="1"/>
                <c:pt idx="0">
                  <c:v>  Electricity</c:v>
                </c:pt>
              </c:strCache>
            </c:strRef>
          </c:tx>
          <c:spPr>
            <a:solidFill>
              <a:schemeClr val="accent3"/>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10b'!$D$3:$D$25</c:f>
              <c:numCache>
                <c:formatCode>_(* #,##0_);_(* \(#,##0\);_(* "-"??_);_(@_)</c:formatCode>
                <c:ptCount val="23"/>
                <c:pt idx="0">
                  <c:v>208309.0</c:v>
                </c:pt>
                <c:pt idx="1">
                  <c:v>5382.0</c:v>
                </c:pt>
                <c:pt idx="2">
                  <c:v>48.0</c:v>
                </c:pt>
                <c:pt idx="3">
                  <c:v>367.0</c:v>
                </c:pt>
                <c:pt idx="4">
                  <c:v>38.0</c:v>
                </c:pt>
                <c:pt idx="5">
                  <c:v>39.0</c:v>
                </c:pt>
                <c:pt idx="6">
                  <c:v>47.0</c:v>
                </c:pt>
                <c:pt idx="7">
                  <c:v>37.0</c:v>
                </c:pt>
                <c:pt idx="8">
                  <c:v>16.0</c:v>
                </c:pt>
                <c:pt idx="9">
                  <c:v>135.0</c:v>
                </c:pt>
                <c:pt idx="10">
                  <c:v>162.0</c:v>
                </c:pt>
                <c:pt idx="11">
                  <c:v>519.0</c:v>
                </c:pt>
                <c:pt idx="12">
                  <c:v>89.0</c:v>
                </c:pt>
                <c:pt idx="13">
                  <c:v>297.0</c:v>
                </c:pt>
                <c:pt idx="14">
                  <c:v>33.0</c:v>
                </c:pt>
                <c:pt idx="15">
                  <c:v>89.0</c:v>
                </c:pt>
                <c:pt idx="16">
                  <c:v>75.0</c:v>
                </c:pt>
                <c:pt idx="17">
                  <c:v>98.0</c:v>
                </c:pt>
                <c:pt idx="18">
                  <c:v>72.0</c:v>
                </c:pt>
                <c:pt idx="19">
                  <c:v>2391.0</c:v>
                </c:pt>
                <c:pt idx="20">
                  <c:v>38.0</c:v>
                </c:pt>
                <c:pt idx="21">
                  <c:v>137.0</c:v>
                </c:pt>
                <c:pt idx="22">
                  <c:v>655.0</c:v>
                </c:pt>
              </c:numCache>
            </c:numRef>
          </c:val>
          <c:extLst xmlns:c16r2="http://schemas.microsoft.com/office/drawing/2015/06/chart">
            <c:ext xmlns:c16="http://schemas.microsoft.com/office/drawing/2014/chart" uri="{C3380CC4-5D6E-409C-BE32-E72D297353CC}">
              <c16:uniqueId val="{00000002-FC2E-44BE-B6AD-2C506FB7E5CD}"/>
            </c:ext>
          </c:extLst>
        </c:ser>
        <c:ser>
          <c:idx val="3"/>
          <c:order val="3"/>
          <c:tx>
            <c:strRef>
              <c:f>'Sheet 10b'!$E$2</c:f>
              <c:strCache>
                <c:ptCount val="1"/>
                <c:pt idx="0">
                  <c:v>  Fuel oil, kerosene, etc.</c:v>
                </c:pt>
              </c:strCache>
            </c:strRef>
          </c:tx>
          <c:spPr>
            <a:solidFill>
              <a:schemeClr val="accent4">
                <a:lumMod val="40000"/>
                <a:lumOff val="60000"/>
              </a:schemeClr>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10b'!$E$3:$E$25</c:f>
              <c:numCache>
                <c:formatCode>_(* #,##0_);_(* \(#,##0\);_(* "-"??_);_(@_)</c:formatCode>
                <c:ptCount val="23"/>
                <c:pt idx="0">
                  <c:v>613504.0</c:v>
                </c:pt>
                <c:pt idx="1">
                  <c:v>27656.0</c:v>
                </c:pt>
                <c:pt idx="2">
                  <c:v>1151.0</c:v>
                </c:pt>
                <c:pt idx="3">
                  <c:v>2359.0</c:v>
                </c:pt>
                <c:pt idx="4">
                  <c:v>384.0</c:v>
                </c:pt>
                <c:pt idx="5">
                  <c:v>370.0</c:v>
                </c:pt>
                <c:pt idx="6">
                  <c:v>417.0</c:v>
                </c:pt>
                <c:pt idx="7">
                  <c:v>900.0</c:v>
                </c:pt>
                <c:pt idx="8">
                  <c:v>584.0</c:v>
                </c:pt>
                <c:pt idx="9">
                  <c:v>1578.0</c:v>
                </c:pt>
                <c:pt idx="10">
                  <c:v>731.0</c:v>
                </c:pt>
                <c:pt idx="11">
                  <c:v>2304.0</c:v>
                </c:pt>
                <c:pt idx="12">
                  <c:v>605.0</c:v>
                </c:pt>
                <c:pt idx="13">
                  <c:v>1963.0</c:v>
                </c:pt>
                <c:pt idx="14">
                  <c:v>455.0</c:v>
                </c:pt>
                <c:pt idx="15">
                  <c:v>967.0</c:v>
                </c:pt>
                <c:pt idx="16">
                  <c:v>663.0</c:v>
                </c:pt>
                <c:pt idx="17">
                  <c:v>1006.0</c:v>
                </c:pt>
                <c:pt idx="18">
                  <c:v>847.0</c:v>
                </c:pt>
                <c:pt idx="19">
                  <c:v>6528.0</c:v>
                </c:pt>
                <c:pt idx="20">
                  <c:v>389.0</c:v>
                </c:pt>
                <c:pt idx="21">
                  <c:v>1076.0</c:v>
                </c:pt>
                <c:pt idx="22">
                  <c:v>2379.0</c:v>
                </c:pt>
              </c:numCache>
            </c:numRef>
          </c:val>
          <c:extLst xmlns:c16r2="http://schemas.microsoft.com/office/drawing/2015/06/chart">
            <c:ext xmlns:c16="http://schemas.microsoft.com/office/drawing/2014/chart" uri="{C3380CC4-5D6E-409C-BE32-E72D297353CC}">
              <c16:uniqueId val="{00000003-FC2E-44BE-B6AD-2C506FB7E5CD}"/>
            </c:ext>
          </c:extLst>
        </c:ser>
        <c:ser>
          <c:idx val="4"/>
          <c:order val="4"/>
          <c:tx>
            <c:strRef>
              <c:f>'Sheet 10b'!$F$2</c:f>
              <c:strCache>
                <c:ptCount val="1"/>
                <c:pt idx="0">
                  <c:v>  Coal or coke</c:v>
                </c:pt>
              </c:strCache>
            </c:strRef>
          </c:tx>
          <c:spPr>
            <a:solidFill>
              <a:schemeClr val="accent5"/>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10b'!$F$3:$F$25</c:f>
              <c:numCache>
                <c:formatCode>_(* #,##0_);_(* \(#,##0\);_(* "-"??_);_(@_)</c:formatCode>
                <c:ptCount val="23"/>
                <c:pt idx="0">
                  <c:v>1626.0</c:v>
                </c:pt>
                <c:pt idx="1">
                  <c:v>115.0</c:v>
                </c:pt>
                <c:pt idx="2">
                  <c:v>0.0</c:v>
                </c:pt>
                <c:pt idx="3">
                  <c:v>7.0</c:v>
                </c:pt>
                <c:pt idx="4">
                  <c:v>8.0</c:v>
                </c:pt>
                <c:pt idx="5">
                  <c:v>12.0</c:v>
                </c:pt>
                <c:pt idx="6">
                  <c:v>0.0</c:v>
                </c:pt>
                <c:pt idx="7">
                  <c:v>0.0</c:v>
                </c:pt>
                <c:pt idx="8">
                  <c:v>0.0</c:v>
                </c:pt>
                <c:pt idx="9">
                  <c:v>11.0</c:v>
                </c:pt>
                <c:pt idx="10">
                  <c:v>0.0</c:v>
                </c:pt>
                <c:pt idx="11">
                  <c:v>18.0</c:v>
                </c:pt>
                <c:pt idx="12">
                  <c:v>5.0</c:v>
                </c:pt>
                <c:pt idx="13">
                  <c:v>0.0</c:v>
                </c:pt>
                <c:pt idx="14">
                  <c:v>4.0</c:v>
                </c:pt>
                <c:pt idx="15">
                  <c:v>0.0</c:v>
                </c:pt>
                <c:pt idx="16">
                  <c:v>6.0</c:v>
                </c:pt>
                <c:pt idx="17">
                  <c:v>0.0</c:v>
                </c:pt>
                <c:pt idx="18">
                  <c:v>0.0</c:v>
                </c:pt>
                <c:pt idx="19">
                  <c:v>41.0</c:v>
                </c:pt>
                <c:pt idx="20">
                  <c:v>3.0</c:v>
                </c:pt>
                <c:pt idx="21">
                  <c:v>0.0</c:v>
                </c:pt>
                <c:pt idx="22">
                  <c:v>0.0</c:v>
                </c:pt>
              </c:numCache>
            </c:numRef>
          </c:val>
          <c:extLst xmlns:c16r2="http://schemas.microsoft.com/office/drawing/2015/06/chart">
            <c:ext xmlns:c16="http://schemas.microsoft.com/office/drawing/2014/chart" uri="{C3380CC4-5D6E-409C-BE32-E72D297353CC}">
              <c16:uniqueId val="{00000004-FC2E-44BE-B6AD-2C506FB7E5CD}"/>
            </c:ext>
          </c:extLst>
        </c:ser>
        <c:ser>
          <c:idx val="5"/>
          <c:order val="5"/>
          <c:tx>
            <c:strRef>
              <c:f>'Sheet 10b'!$G$2</c:f>
              <c:strCache>
                <c:ptCount val="1"/>
                <c:pt idx="0">
                  <c:v>  Wood</c:v>
                </c:pt>
              </c:strCache>
            </c:strRef>
          </c:tx>
          <c:spPr>
            <a:solidFill>
              <a:schemeClr val="accent6"/>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10b'!$G$3:$G$25</c:f>
              <c:numCache>
                <c:formatCode>_(* #,##0_);_(* \(#,##0\);_(* "-"??_);_(@_)</c:formatCode>
                <c:ptCount val="23"/>
                <c:pt idx="0">
                  <c:v>29250.0</c:v>
                </c:pt>
                <c:pt idx="1">
                  <c:v>3228.0</c:v>
                </c:pt>
                <c:pt idx="2">
                  <c:v>193.0</c:v>
                </c:pt>
                <c:pt idx="3">
                  <c:v>203.0</c:v>
                </c:pt>
                <c:pt idx="4">
                  <c:v>57.0</c:v>
                </c:pt>
                <c:pt idx="5">
                  <c:v>150.0</c:v>
                </c:pt>
                <c:pt idx="6">
                  <c:v>87.0</c:v>
                </c:pt>
                <c:pt idx="7">
                  <c:v>123.0</c:v>
                </c:pt>
                <c:pt idx="8">
                  <c:v>114.0</c:v>
                </c:pt>
                <c:pt idx="9">
                  <c:v>173.0</c:v>
                </c:pt>
                <c:pt idx="10">
                  <c:v>130.0</c:v>
                </c:pt>
                <c:pt idx="11">
                  <c:v>225.0</c:v>
                </c:pt>
                <c:pt idx="12">
                  <c:v>111.0</c:v>
                </c:pt>
                <c:pt idx="13">
                  <c:v>256.0</c:v>
                </c:pt>
                <c:pt idx="14">
                  <c:v>69.0</c:v>
                </c:pt>
                <c:pt idx="15">
                  <c:v>129.0</c:v>
                </c:pt>
                <c:pt idx="16">
                  <c:v>76.0</c:v>
                </c:pt>
                <c:pt idx="17">
                  <c:v>132.0</c:v>
                </c:pt>
                <c:pt idx="18">
                  <c:v>126.0</c:v>
                </c:pt>
                <c:pt idx="19">
                  <c:v>410.0</c:v>
                </c:pt>
                <c:pt idx="20">
                  <c:v>88.0</c:v>
                </c:pt>
                <c:pt idx="21">
                  <c:v>118.0</c:v>
                </c:pt>
                <c:pt idx="22">
                  <c:v>258.0</c:v>
                </c:pt>
              </c:numCache>
            </c:numRef>
          </c:val>
          <c:extLst xmlns:c16r2="http://schemas.microsoft.com/office/drawing/2015/06/chart">
            <c:ext xmlns:c16="http://schemas.microsoft.com/office/drawing/2014/chart" uri="{C3380CC4-5D6E-409C-BE32-E72D297353CC}">
              <c16:uniqueId val="{00000005-FC2E-44BE-B6AD-2C506FB7E5CD}"/>
            </c:ext>
          </c:extLst>
        </c:ser>
        <c:ser>
          <c:idx val="6"/>
          <c:order val="6"/>
          <c:tx>
            <c:strRef>
              <c:f>'Sheet 10b'!$H$2</c:f>
              <c:strCache>
                <c:ptCount val="1"/>
                <c:pt idx="0">
                  <c:v>  Solar energy</c:v>
                </c:pt>
              </c:strCache>
            </c:strRef>
          </c:tx>
          <c:spPr>
            <a:solidFill>
              <a:schemeClr val="accent1">
                <a:lumMod val="60000"/>
              </a:schemeClr>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10b'!$H$3:$H$25</c:f>
              <c:numCache>
                <c:formatCode>_(* #,##0_);_(* \(#,##0\);_(* "-"??_);_(@_)</c:formatCode>
                <c:ptCount val="23"/>
                <c:pt idx="0">
                  <c:v>475.0</c:v>
                </c:pt>
                <c:pt idx="1">
                  <c:v>9.0</c:v>
                </c:pt>
                <c:pt idx="2">
                  <c:v>0.0</c:v>
                </c:pt>
                <c:pt idx="3">
                  <c:v>0.0</c:v>
                </c:pt>
                <c:pt idx="4">
                  <c:v>3.0</c:v>
                </c:pt>
                <c:pt idx="5">
                  <c:v>0.0</c:v>
                </c:pt>
                <c:pt idx="6">
                  <c:v>0.0</c:v>
                </c:pt>
                <c:pt idx="7">
                  <c:v>0.0</c:v>
                </c:pt>
                <c:pt idx="8">
                  <c:v>0.0</c:v>
                </c:pt>
                <c:pt idx="9">
                  <c:v>0.0</c:v>
                </c:pt>
                <c:pt idx="10">
                  <c:v>0.0</c:v>
                </c:pt>
                <c:pt idx="11">
                  <c:v>6.0</c:v>
                </c:pt>
                <c:pt idx="12">
                  <c:v>0.0</c:v>
                </c:pt>
                <c:pt idx="13">
                  <c:v>0.0</c:v>
                </c:pt>
                <c:pt idx="14">
                  <c:v>0.0</c:v>
                </c:pt>
                <c:pt idx="15">
                  <c:v>0.0</c:v>
                </c:pt>
                <c:pt idx="16">
                  <c:v>0.0</c:v>
                </c:pt>
                <c:pt idx="17">
                  <c:v>0.0</c:v>
                </c:pt>
                <c:pt idx="18">
                  <c:v>0.0</c:v>
                </c:pt>
                <c:pt idx="19">
                  <c:v>0.0</c:v>
                </c:pt>
                <c:pt idx="20">
                  <c:v>0.0</c:v>
                </c:pt>
                <c:pt idx="21">
                  <c:v>0.0</c:v>
                </c:pt>
                <c:pt idx="22">
                  <c:v>0.0</c:v>
                </c:pt>
              </c:numCache>
            </c:numRef>
          </c:val>
          <c:extLst xmlns:c16r2="http://schemas.microsoft.com/office/drawing/2015/06/chart">
            <c:ext xmlns:c16="http://schemas.microsoft.com/office/drawing/2014/chart" uri="{C3380CC4-5D6E-409C-BE32-E72D297353CC}">
              <c16:uniqueId val="{00000006-FC2E-44BE-B6AD-2C506FB7E5CD}"/>
            </c:ext>
          </c:extLst>
        </c:ser>
        <c:ser>
          <c:idx val="7"/>
          <c:order val="7"/>
          <c:tx>
            <c:strRef>
              <c:f>'Sheet 10b'!$I$2</c:f>
              <c:strCache>
                <c:ptCount val="1"/>
                <c:pt idx="0">
                  <c:v>  Other fuel</c:v>
                </c:pt>
              </c:strCache>
            </c:strRef>
          </c:tx>
          <c:spPr>
            <a:solidFill>
              <a:schemeClr val="accent2">
                <a:lumMod val="60000"/>
              </a:schemeClr>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10b'!$I$3:$I$25</c:f>
              <c:numCache>
                <c:formatCode>_(* #,##0_);_(* \(#,##0\);_(* "-"??_);_(@_)</c:formatCode>
                <c:ptCount val="23"/>
                <c:pt idx="0">
                  <c:v>9122.0</c:v>
                </c:pt>
                <c:pt idx="1">
                  <c:v>535.0</c:v>
                </c:pt>
                <c:pt idx="2">
                  <c:v>0.0</c:v>
                </c:pt>
                <c:pt idx="3">
                  <c:v>80.0</c:v>
                </c:pt>
                <c:pt idx="4">
                  <c:v>17.0</c:v>
                </c:pt>
                <c:pt idx="5">
                  <c:v>4.0</c:v>
                </c:pt>
                <c:pt idx="6">
                  <c:v>6.0</c:v>
                </c:pt>
                <c:pt idx="7">
                  <c:v>0.0</c:v>
                </c:pt>
                <c:pt idx="8">
                  <c:v>11.0</c:v>
                </c:pt>
                <c:pt idx="9">
                  <c:v>56.0</c:v>
                </c:pt>
                <c:pt idx="10">
                  <c:v>15.0</c:v>
                </c:pt>
                <c:pt idx="11">
                  <c:v>40.0</c:v>
                </c:pt>
                <c:pt idx="12">
                  <c:v>4.0</c:v>
                </c:pt>
                <c:pt idx="13">
                  <c:v>18.0</c:v>
                </c:pt>
                <c:pt idx="14">
                  <c:v>6.0</c:v>
                </c:pt>
                <c:pt idx="15">
                  <c:v>44.0</c:v>
                </c:pt>
                <c:pt idx="16">
                  <c:v>11.0</c:v>
                </c:pt>
                <c:pt idx="17">
                  <c:v>6.0</c:v>
                </c:pt>
                <c:pt idx="18">
                  <c:v>44.0</c:v>
                </c:pt>
                <c:pt idx="19">
                  <c:v>36.0</c:v>
                </c:pt>
                <c:pt idx="20">
                  <c:v>0.0</c:v>
                </c:pt>
                <c:pt idx="21">
                  <c:v>24.0</c:v>
                </c:pt>
                <c:pt idx="22">
                  <c:v>113.0</c:v>
                </c:pt>
              </c:numCache>
            </c:numRef>
          </c:val>
          <c:extLst xmlns:c16r2="http://schemas.microsoft.com/office/drawing/2015/06/chart">
            <c:ext xmlns:c16="http://schemas.microsoft.com/office/drawing/2014/chart" uri="{C3380CC4-5D6E-409C-BE32-E72D297353CC}">
              <c16:uniqueId val="{00000007-FC2E-44BE-B6AD-2C506FB7E5CD}"/>
            </c:ext>
          </c:extLst>
        </c:ser>
        <c:ser>
          <c:idx val="8"/>
          <c:order val="8"/>
          <c:tx>
            <c:strRef>
              <c:f>'Sheet 10b'!$J$2</c:f>
              <c:strCache>
                <c:ptCount val="1"/>
                <c:pt idx="0">
                  <c:v>  No fuel used</c:v>
                </c:pt>
              </c:strCache>
            </c:strRef>
          </c:tx>
          <c:spPr>
            <a:solidFill>
              <a:schemeClr val="accent3">
                <a:lumMod val="60000"/>
              </a:schemeClr>
            </a:solidFill>
            <a:ln>
              <a:noFill/>
            </a:ln>
            <a:effectLst/>
          </c:spPr>
          <c:cat>
            <c:strRef>
              <c:f>'Sheet 10b'!$A$3:$A$25</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10b'!$J$3:$J$25</c:f>
              <c:numCache>
                <c:formatCode>_(* #,##0_);_(* \(#,##0\);_(* "-"??_);_(@_)</c:formatCode>
                <c:ptCount val="23"/>
                <c:pt idx="0">
                  <c:v>3848.0</c:v>
                </c:pt>
                <c:pt idx="1">
                  <c:v>65.0</c:v>
                </c:pt>
                <c:pt idx="2">
                  <c:v>0.0</c:v>
                </c:pt>
                <c:pt idx="3">
                  <c:v>6.0</c:v>
                </c:pt>
                <c:pt idx="4">
                  <c:v>0.0</c:v>
                </c:pt>
                <c:pt idx="5">
                  <c:v>0.0</c:v>
                </c:pt>
                <c:pt idx="6">
                  <c:v>0.0</c:v>
                </c:pt>
                <c:pt idx="7">
                  <c:v>8.0</c:v>
                </c:pt>
                <c:pt idx="8">
                  <c:v>5.0</c:v>
                </c:pt>
                <c:pt idx="9">
                  <c:v>0.0</c:v>
                </c:pt>
                <c:pt idx="10">
                  <c:v>0.0</c:v>
                </c:pt>
                <c:pt idx="11">
                  <c:v>13.0</c:v>
                </c:pt>
                <c:pt idx="12">
                  <c:v>0.0</c:v>
                </c:pt>
                <c:pt idx="13">
                  <c:v>0.0</c:v>
                </c:pt>
                <c:pt idx="14">
                  <c:v>0.0</c:v>
                </c:pt>
                <c:pt idx="15">
                  <c:v>0.0</c:v>
                </c:pt>
                <c:pt idx="16">
                  <c:v>4.0</c:v>
                </c:pt>
                <c:pt idx="17">
                  <c:v>0.0</c:v>
                </c:pt>
                <c:pt idx="18">
                  <c:v>0.0</c:v>
                </c:pt>
                <c:pt idx="19">
                  <c:v>14.0</c:v>
                </c:pt>
                <c:pt idx="20">
                  <c:v>0.0</c:v>
                </c:pt>
                <c:pt idx="21">
                  <c:v>0.0</c:v>
                </c:pt>
                <c:pt idx="22">
                  <c:v>15.0</c:v>
                </c:pt>
              </c:numCache>
            </c:numRef>
          </c:val>
          <c:extLst xmlns:c16r2="http://schemas.microsoft.com/office/drawing/2015/06/chart">
            <c:ext xmlns:c16="http://schemas.microsoft.com/office/drawing/2014/chart" uri="{C3380CC4-5D6E-409C-BE32-E72D297353CC}">
              <c16:uniqueId val="{00000008-FC2E-44BE-B6AD-2C506FB7E5CD}"/>
            </c:ext>
          </c:extLst>
        </c:ser>
        <c:dLbls/>
        <c:overlap val="100"/>
        <c:axId val="467065432"/>
        <c:axId val="467017848"/>
      </c:barChart>
      <c:catAx>
        <c:axId val="46706543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017848"/>
        <c:crosses val="autoZero"/>
        <c:auto val="1"/>
        <c:lblAlgn val="ctr"/>
        <c:lblOffset val="100"/>
      </c:catAx>
      <c:valAx>
        <c:axId val="467017848"/>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06543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Occupied</a:t>
            </a:r>
            <a:r>
              <a:rPr lang="en-US" baseline="0"/>
              <a:t> vs vacant (2014)</a:t>
            </a:r>
            <a:endParaRPr lang="en-US"/>
          </a:p>
        </c:rich>
      </c:tx>
      <c:spPr>
        <a:noFill/>
        <a:ln>
          <a:noFill/>
        </a:ln>
        <a:effectLst/>
      </c:spPr>
    </c:title>
    <c:plotArea>
      <c:layout/>
      <c:barChart>
        <c:barDir val="col"/>
        <c:grouping val="percentStacked"/>
        <c:ser>
          <c:idx val="0"/>
          <c:order val="0"/>
          <c:tx>
            <c:strRef>
              <c:f>'Sheet 1'!$AB$3</c:f>
              <c:strCache>
                <c:ptCount val="1"/>
                <c:pt idx="0">
                  <c:v>Occupied</c:v>
                </c:pt>
              </c:strCache>
            </c:strRef>
          </c:tx>
          <c:spPr>
            <a:solidFill>
              <a:schemeClr val="accent1"/>
            </a:solidFill>
            <a:ln>
              <a:noFill/>
            </a:ln>
            <a:effectLst/>
          </c:spPr>
          <c:cat>
            <c:strRef>
              <c:f>'Sheet 1'!$A$4:$A$26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1'!$AB$4:$AB$26</c:f>
              <c:numCache>
                <c:formatCode>_(* #,##0_);_(* \(#,##0\);_(* "-"??_);_(@_)</c:formatCode>
                <c:ptCount val="23"/>
                <c:pt idx="0">
                  <c:v>1.356206E6</c:v>
                </c:pt>
                <c:pt idx="1">
                  <c:v>46328.0</c:v>
                </c:pt>
                <c:pt idx="2">
                  <c:v>1475.0</c:v>
                </c:pt>
                <c:pt idx="3">
                  <c:v>3381.0</c:v>
                </c:pt>
                <c:pt idx="4">
                  <c:v>575.0</c:v>
                </c:pt>
                <c:pt idx="5">
                  <c:v>615.0</c:v>
                </c:pt>
                <c:pt idx="6">
                  <c:v>621.0</c:v>
                </c:pt>
                <c:pt idx="7">
                  <c:v>1225.0</c:v>
                </c:pt>
                <c:pt idx="8">
                  <c:v>761.0</c:v>
                </c:pt>
                <c:pt idx="9">
                  <c:v>2072.0</c:v>
                </c:pt>
                <c:pt idx="10">
                  <c:v>1125.0</c:v>
                </c:pt>
                <c:pt idx="11">
                  <c:v>3454.0</c:v>
                </c:pt>
                <c:pt idx="12">
                  <c:v>925.0</c:v>
                </c:pt>
                <c:pt idx="13">
                  <c:v>2702.0</c:v>
                </c:pt>
                <c:pt idx="14">
                  <c:v>635.0</c:v>
                </c:pt>
                <c:pt idx="15">
                  <c:v>1298.0</c:v>
                </c:pt>
                <c:pt idx="16">
                  <c:v>945.0</c:v>
                </c:pt>
                <c:pt idx="17">
                  <c:v>1499.0</c:v>
                </c:pt>
                <c:pt idx="18">
                  <c:v>1261.0</c:v>
                </c:pt>
                <c:pt idx="19">
                  <c:v>14820.0</c:v>
                </c:pt>
                <c:pt idx="20">
                  <c:v>575.0</c:v>
                </c:pt>
                <c:pt idx="21">
                  <c:v>1545.0</c:v>
                </c:pt>
                <c:pt idx="22">
                  <c:v>4819.0</c:v>
                </c:pt>
              </c:numCache>
            </c:numRef>
          </c:val>
          <c:extLst xmlns:c16r2="http://schemas.microsoft.com/office/drawing/2015/06/chart">
            <c:ext xmlns:c16="http://schemas.microsoft.com/office/drawing/2014/chart" uri="{C3380CC4-5D6E-409C-BE32-E72D297353CC}">
              <c16:uniqueId val="{00000000-FE00-43EB-97DA-26A6C4DBC490}"/>
            </c:ext>
          </c:extLst>
        </c:ser>
        <c:ser>
          <c:idx val="1"/>
          <c:order val="1"/>
          <c:tx>
            <c:strRef>
              <c:f>'Sheet 1'!$AC$3</c:f>
              <c:strCache>
                <c:ptCount val="1"/>
                <c:pt idx="0">
                  <c:v>Vacant</c:v>
                </c:pt>
              </c:strCache>
            </c:strRef>
          </c:tx>
          <c:spPr>
            <a:solidFill>
              <a:schemeClr val="accent2"/>
            </a:solidFill>
            <a:ln>
              <a:noFill/>
            </a:ln>
            <a:effectLst/>
          </c:spPr>
          <c:cat>
            <c:strRef>
              <c:f>'Sheet 1'!$A$4:$A$26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1'!$AC$4:$AC$26</c:f>
              <c:numCache>
                <c:formatCode>_(* #,##0_);_(* \(#,##0\);_(* "-"??_);_(@_)</c:formatCode>
                <c:ptCount val="23"/>
                <c:pt idx="0">
                  <c:v>134175.0</c:v>
                </c:pt>
                <c:pt idx="1">
                  <c:v>9602.0</c:v>
                </c:pt>
                <c:pt idx="2">
                  <c:v>86.0</c:v>
                </c:pt>
                <c:pt idx="3">
                  <c:v>160.0</c:v>
                </c:pt>
                <c:pt idx="4">
                  <c:v>197.0</c:v>
                </c:pt>
                <c:pt idx="5">
                  <c:v>158.0</c:v>
                </c:pt>
                <c:pt idx="6">
                  <c:v>381.0</c:v>
                </c:pt>
                <c:pt idx="7">
                  <c:v>469.0</c:v>
                </c:pt>
                <c:pt idx="8">
                  <c:v>63.0</c:v>
                </c:pt>
                <c:pt idx="9">
                  <c:v>187.0</c:v>
                </c:pt>
                <c:pt idx="10">
                  <c:v>449.0</c:v>
                </c:pt>
                <c:pt idx="11">
                  <c:v>712.0</c:v>
                </c:pt>
                <c:pt idx="12">
                  <c:v>369.0</c:v>
                </c:pt>
                <c:pt idx="13">
                  <c:v>282.0</c:v>
                </c:pt>
                <c:pt idx="14">
                  <c:v>277.0</c:v>
                </c:pt>
                <c:pt idx="15">
                  <c:v>298.0</c:v>
                </c:pt>
                <c:pt idx="16">
                  <c:v>252.0</c:v>
                </c:pt>
                <c:pt idx="17">
                  <c:v>979.0</c:v>
                </c:pt>
                <c:pt idx="18">
                  <c:v>555.0</c:v>
                </c:pt>
                <c:pt idx="19">
                  <c:v>1992.0</c:v>
                </c:pt>
                <c:pt idx="20">
                  <c:v>244.0</c:v>
                </c:pt>
                <c:pt idx="21">
                  <c:v>650.0</c:v>
                </c:pt>
                <c:pt idx="22">
                  <c:v>842.0</c:v>
                </c:pt>
              </c:numCache>
            </c:numRef>
          </c:val>
          <c:extLst xmlns:c16r2="http://schemas.microsoft.com/office/drawing/2015/06/chart">
            <c:ext xmlns:c16="http://schemas.microsoft.com/office/drawing/2014/chart" uri="{C3380CC4-5D6E-409C-BE32-E72D297353CC}">
              <c16:uniqueId val="{00000001-FE00-43EB-97DA-26A6C4DBC490}"/>
            </c:ext>
          </c:extLst>
        </c:ser>
        <c:dLbls/>
        <c:overlap val="100"/>
        <c:axId val="71097016"/>
        <c:axId val="461473080"/>
      </c:barChart>
      <c:catAx>
        <c:axId val="7109701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473080"/>
        <c:crosses val="autoZero"/>
        <c:auto val="1"/>
        <c:lblAlgn val="ctr"/>
        <c:lblOffset val="100"/>
      </c:catAx>
      <c:valAx>
        <c:axId val="461473080"/>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97016"/>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Owner- vs renter-</a:t>
            </a:r>
            <a:r>
              <a:rPr lang="en-US" baseline="0"/>
              <a:t>occupied (2014)</a:t>
            </a:r>
            <a:endParaRPr lang="en-US"/>
          </a:p>
        </c:rich>
      </c:tx>
      <c:spPr>
        <a:noFill/>
        <a:ln>
          <a:noFill/>
        </a:ln>
        <a:effectLst/>
      </c:spPr>
    </c:title>
    <c:plotArea>
      <c:layout/>
      <c:barChart>
        <c:barDir val="col"/>
        <c:grouping val="percentStacked"/>
        <c:ser>
          <c:idx val="0"/>
          <c:order val="0"/>
          <c:tx>
            <c:strRef>
              <c:f>'Sheet 1'!$AD$3</c:f>
              <c:strCache>
                <c:ptCount val="1"/>
                <c:pt idx="0">
                  <c:v>Owner-occupied</c:v>
                </c:pt>
              </c:strCache>
            </c:strRef>
          </c:tx>
          <c:spPr>
            <a:solidFill>
              <a:schemeClr val="accent1"/>
            </a:solidFill>
            <a:ln>
              <a:noFill/>
            </a:ln>
            <a:effectLst/>
          </c:spPr>
          <c:cat>
            <c:strRef>
              <c:f>'Sheet 1'!$A$4:$A$26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1'!$AD$4:$AD$26</c:f>
              <c:numCache>
                <c:formatCode>_(* #,##0_);_(* \(#,##0\);_(* "-"??_);_(@_)</c:formatCode>
                <c:ptCount val="23"/>
                <c:pt idx="0">
                  <c:v>913043.0</c:v>
                </c:pt>
                <c:pt idx="1">
                  <c:v>35374.0</c:v>
                </c:pt>
                <c:pt idx="2">
                  <c:v>1322.0</c:v>
                </c:pt>
                <c:pt idx="3">
                  <c:v>3173.0</c:v>
                </c:pt>
                <c:pt idx="4">
                  <c:v>403.0</c:v>
                </c:pt>
                <c:pt idx="5">
                  <c:v>569.0</c:v>
                </c:pt>
                <c:pt idx="6">
                  <c:v>507.0</c:v>
                </c:pt>
                <c:pt idx="7">
                  <c:v>1085.0</c:v>
                </c:pt>
                <c:pt idx="8">
                  <c:v>707.0</c:v>
                </c:pt>
                <c:pt idx="9">
                  <c:v>1966.0</c:v>
                </c:pt>
                <c:pt idx="10">
                  <c:v>725.0</c:v>
                </c:pt>
                <c:pt idx="11">
                  <c:v>2707.0</c:v>
                </c:pt>
                <c:pt idx="12">
                  <c:v>784.0</c:v>
                </c:pt>
                <c:pt idx="13">
                  <c:v>2450.0</c:v>
                </c:pt>
                <c:pt idx="14">
                  <c:v>461.0</c:v>
                </c:pt>
                <c:pt idx="15">
                  <c:v>997.0</c:v>
                </c:pt>
                <c:pt idx="16">
                  <c:v>784.0</c:v>
                </c:pt>
                <c:pt idx="17">
                  <c:v>1098.0</c:v>
                </c:pt>
                <c:pt idx="18">
                  <c:v>1059.0</c:v>
                </c:pt>
                <c:pt idx="19">
                  <c:v>9953.0</c:v>
                </c:pt>
                <c:pt idx="20">
                  <c:v>495.0</c:v>
                </c:pt>
                <c:pt idx="21">
                  <c:v>1212.0</c:v>
                </c:pt>
                <c:pt idx="22">
                  <c:v>2917.0</c:v>
                </c:pt>
              </c:numCache>
            </c:numRef>
          </c:val>
          <c:extLst xmlns:c16r2="http://schemas.microsoft.com/office/drawing/2015/06/chart">
            <c:ext xmlns:c16="http://schemas.microsoft.com/office/drawing/2014/chart" uri="{C3380CC4-5D6E-409C-BE32-E72D297353CC}">
              <c16:uniqueId val="{00000000-5DCD-4930-8142-106F57DCEEE1}"/>
            </c:ext>
          </c:extLst>
        </c:ser>
        <c:ser>
          <c:idx val="1"/>
          <c:order val="1"/>
          <c:tx>
            <c:strRef>
              <c:f>'Sheet 1'!$AE$3</c:f>
              <c:strCache>
                <c:ptCount val="1"/>
                <c:pt idx="0">
                  <c:v>Renter-occupied</c:v>
                </c:pt>
              </c:strCache>
            </c:strRef>
          </c:tx>
          <c:spPr>
            <a:solidFill>
              <a:schemeClr val="accent2"/>
            </a:solidFill>
            <a:ln>
              <a:noFill/>
            </a:ln>
            <a:effectLst/>
          </c:spPr>
          <c:cat>
            <c:strRef>
              <c:f>'Sheet 1'!$A$4:$A$26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1'!$AE$4:$AE$26</c:f>
              <c:numCache>
                <c:formatCode>_(* #,##0_);_(* \(#,##0\);_(* "-"??_);_(@_)</c:formatCode>
                <c:ptCount val="23"/>
                <c:pt idx="0">
                  <c:v>443163.0</c:v>
                </c:pt>
                <c:pt idx="1">
                  <c:v>10954.0</c:v>
                </c:pt>
                <c:pt idx="2">
                  <c:v>153.0</c:v>
                </c:pt>
                <c:pt idx="3">
                  <c:v>208.0</c:v>
                </c:pt>
                <c:pt idx="4">
                  <c:v>172.0</c:v>
                </c:pt>
                <c:pt idx="5">
                  <c:v>46.0</c:v>
                </c:pt>
                <c:pt idx="6">
                  <c:v>114.0</c:v>
                </c:pt>
                <c:pt idx="7">
                  <c:v>140.0</c:v>
                </c:pt>
                <c:pt idx="8">
                  <c:v>54.0</c:v>
                </c:pt>
                <c:pt idx="9">
                  <c:v>106.0</c:v>
                </c:pt>
                <c:pt idx="10">
                  <c:v>400.0</c:v>
                </c:pt>
                <c:pt idx="11">
                  <c:v>747.0</c:v>
                </c:pt>
                <c:pt idx="12">
                  <c:v>141.0</c:v>
                </c:pt>
                <c:pt idx="13">
                  <c:v>252.0</c:v>
                </c:pt>
                <c:pt idx="14">
                  <c:v>174.0</c:v>
                </c:pt>
                <c:pt idx="15">
                  <c:v>301.0</c:v>
                </c:pt>
                <c:pt idx="16">
                  <c:v>161.0</c:v>
                </c:pt>
                <c:pt idx="17">
                  <c:v>401.0</c:v>
                </c:pt>
                <c:pt idx="18">
                  <c:v>202.0</c:v>
                </c:pt>
                <c:pt idx="19">
                  <c:v>4867.0</c:v>
                </c:pt>
                <c:pt idx="20">
                  <c:v>80.0</c:v>
                </c:pt>
                <c:pt idx="21">
                  <c:v>333.0</c:v>
                </c:pt>
                <c:pt idx="22">
                  <c:v>1902.0</c:v>
                </c:pt>
              </c:numCache>
            </c:numRef>
          </c:val>
          <c:extLst xmlns:c16r2="http://schemas.microsoft.com/office/drawing/2015/06/chart">
            <c:ext xmlns:c16="http://schemas.microsoft.com/office/drawing/2014/chart" uri="{C3380CC4-5D6E-409C-BE32-E72D297353CC}">
              <c16:uniqueId val="{00000001-5DCD-4930-8142-106F57DCEEE1}"/>
            </c:ext>
          </c:extLst>
        </c:ser>
        <c:dLbls/>
        <c:overlap val="100"/>
        <c:axId val="466620264"/>
        <c:axId val="71003400"/>
      </c:barChart>
      <c:catAx>
        <c:axId val="46662026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03400"/>
        <c:crosses val="autoZero"/>
        <c:auto val="1"/>
        <c:lblAlgn val="ctr"/>
        <c:lblOffset val="100"/>
      </c:catAx>
      <c:valAx>
        <c:axId val="71003400"/>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620264"/>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Family households (2014)</a:t>
            </a:r>
          </a:p>
        </c:rich>
      </c:tx>
      <c:spPr>
        <a:noFill/>
        <a:ln>
          <a:noFill/>
        </a:ln>
        <a:effectLst/>
      </c:spPr>
    </c:title>
    <c:plotArea>
      <c:layout/>
      <c:barChart>
        <c:barDir val="col"/>
        <c:grouping val="percentStacked"/>
        <c:ser>
          <c:idx val="10"/>
          <c:order val="0"/>
          <c:tx>
            <c:strRef>
              <c:f>'Sheet 2'!$C$4</c:f>
              <c:strCache>
                <c:ptCount val="1"/>
                <c:pt idx="0">
                  <c:v> - 2-person household</c:v>
                </c:pt>
              </c:strCache>
            </c:strRef>
          </c:tx>
          <c:spPr>
            <a:solidFill>
              <a:schemeClr val="accent5">
                <a:lumMod val="60000"/>
              </a:schemeClr>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2'!$D$4:$Y$4</c:f>
              <c:numCache>
                <c:formatCode>_(* #,##0_);_(* \(#,##0\);_(* "-"??_);_(@_)</c:formatCode>
                <c:ptCount val="22"/>
                <c:pt idx="0">
                  <c:v>15288.0</c:v>
                </c:pt>
                <c:pt idx="1">
                  <c:v>1091.0</c:v>
                </c:pt>
                <c:pt idx="2">
                  <c:v>401.0</c:v>
                </c:pt>
                <c:pt idx="3">
                  <c:v>170.0</c:v>
                </c:pt>
                <c:pt idx="4">
                  <c:v>253.0</c:v>
                </c:pt>
                <c:pt idx="5">
                  <c:v>204.0</c:v>
                </c:pt>
                <c:pt idx="6">
                  <c:v>477.0</c:v>
                </c:pt>
                <c:pt idx="7">
                  <c:v>332.0</c:v>
                </c:pt>
                <c:pt idx="8">
                  <c:v>779.0</c:v>
                </c:pt>
                <c:pt idx="9">
                  <c:v>322.0</c:v>
                </c:pt>
                <c:pt idx="10">
                  <c:v>1111.0</c:v>
                </c:pt>
                <c:pt idx="11">
                  <c:v>309.0</c:v>
                </c:pt>
                <c:pt idx="12">
                  <c:v>852.0</c:v>
                </c:pt>
                <c:pt idx="13">
                  <c:v>188.0</c:v>
                </c:pt>
                <c:pt idx="14">
                  <c:v>522.0</c:v>
                </c:pt>
                <c:pt idx="15">
                  <c:v>359.0</c:v>
                </c:pt>
                <c:pt idx="16">
                  <c:v>576.0</c:v>
                </c:pt>
                <c:pt idx="17">
                  <c:v>499.0</c:v>
                </c:pt>
                <c:pt idx="18">
                  <c:v>4235.0</c:v>
                </c:pt>
                <c:pt idx="19">
                  <c:v>285.0</c:v>
                </c:pt>
                <c:pt idx="20">
                  <c:v>592.0</c:v>
                </c:pt>
                <c:pt idx="21">
                  <c:v>1731.0</c:v>
                </c:pt>
              </c:numCache>
            </c:numRef>
          </c:val>
          <c:extLst xmlns:c16r2="http://schemas.microsoft.com/office/drawing/2015/06/chart">
            <c:ext xmlns:c16="http://schemas.microsoft.com/office/drawing/2014/chart" uri="{C3380CC4-5D6E-409C-BE32-E72D297353CC}">
              <c16:uniqueId val="{00000000-504C-4CF3-A46F-742E1220C282}"/>
            </c:ext>
          </c:extLst>
        </c:ser>
        <c:ser>
          <c:idx val="0"/>
          <c:order val="1"/>
          <c:tx>
            <c:strRef>
              <c:f>'Sheet 2'!$C$5</c:f>
              <c:strCache>
                <c:ptCount val="1"/>
                <c:pt idx="0">
                  <c:v> - 3-person household</c:v>
                </c:pt>
              </c:strCache>
            </c:strRef>
          </c:tx>
          <c:spPr>
            <a:solidFill>
              <a:schemeClr val="accent1"/>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2'!$D$5:$Y$5</c:f>
              <c:numCache>
                <c:formatCode>_(* #,##0_);_(* \(#,##0\);_(* "-"??_);_(@_)</c:formatCode>
                <c:ptCount val="22"/>
                <c:pt idx="0">
                  <c:v>6632.0</c:v>
                </c:pt>
                <c:pt idx="1">
                  <c:v>591.0</c:v>
                </c:pt>
                <c:pt idx="2">
                  <c:v>185.0</c:v>
                </c:pt>
                <c:pt idx="3">
                  <c:v>65.0</c:v>
                </c:pt>
                <c:pt idx="4">
                  <c:v>62.0</c:v>
                </c:pt>
                <c:pt idx="5">
                  <c:v>102.0</c:v>
                </c:pt>
                <c:pt idx="6">
                  <c:v>255.0</c:v>
                </c:pt>
                <c:pt idx="7">
                  <c:v>96.0</c:v>
                </c:pt>
                <c:pt idx="8">
                  <c:v>404.0</c:v>
                </c:pt>
                <c:pt idx="9">
                  <c:v>141.0</c:v>
                </c:pt>
                <c:pt idx="10">
                  <c:v>564.0</c:v>
                </c:pt>
                <c:pt idx="11">
                  <c:v>122.0</c:v>
                </c:pt>
                <c:pt idx="12">
                  <c:v>402.0</c:v>
                </c:pt>
                <c:pt idx="13">
                  <c:v>104.0</c:v>
                </c:pt>
                <c:pt idx="14">
                  <c:v>195.0</c:v>
                </c:pt>
                <c:pt idx="15">
                  <c:v>89.0</c:v>
                </c:pt>
                <c:pt idx="16">
                  <c:v>175.0</c:v>
                </c:pt>
                <c:pt idx="17">
                  <c:v>95.0</c:v>
                </c:pt>
                <c:pt idx="18">
                  <c:v>2078.0</c:v>
                </c:pt>
                <c:pt idx="19">
                  <c:v>65.0</c:v>
                </c:pt>
                <c:pt idx="20">
                  <c:v>178.0</c:v>
                </c:pt>
                <c:pt idx="21">
                  <c:v>664.0</c:v>
                </c:pt>
              </c:numCache>
            </c:numRef>
          </c:val>
          <c:extLst xmlns:c16r2="http://schemas.microsoft.com/office/drawing/2015/06/chart">
            <c:ext xmlns:c16="http://schemas.microsoft.com/office/drawing/2014/chart" uri="{C3380CC4-5D6E-409C-BE32-E72D297353CC}">
              <c16:uniqueId val="{00000001-504C-4CF3-A46F-742E1220C282}"/>
            </c:ext>
          </c:extLst>
        </c:ser>
        <c:ser>
          <c:idx val="1"/>
          <c:order val="2"/>
          <c:tx>
            <c:strRef>
              <c:f>'Sheet 2'!$C$6</c:f>
              <c:strCache>
                <c:ptCount val="1"/>
                <c:pt idx="0">
                  <c:v> - 4-person household</c:v>
                </c:pt>
              </c:strCache>
            </c:strRef>
          </c:tx>
          <c:spPr>
            <a:solidFill>
              <a:schemeClr val="accent2"/>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2'!$D$6:$Y$6</c:f>
              <c:numCache>
                <c:formatCode>_(* #,##0_);_(* \(#,##0\);_(* "-"??_);_(@_)</c:formatCode>
                <c:ptCount val="22"/>
                <c:pt idx="0">
                  <c:v>5754.0</c:v>
                </c:pt>
                <c:pt idx="1">
                  <c:v>645.0</c:v>
                </c:pt>
                <c:pt idx="2">
                  <c:v>204.0</c:v>
                </c:pt>
                <c:pt idx="3">
                  <c:v>60.0</c:v>
                </c:pt>
                <c:pt idx="4">
                  <c:v>108.0</c:v>
                </c:pt>
                <c:pt idx="5">
                  <c:v>67.0</c:v>
                </c:pt>
                <c:pt idx="6">
                  <c:v>147.0</c:v>
                </c:pt>
                <c:pt idx="7">
                  <c:v>106.0</c:v>
                </c:pt>
                <c:pt idx="8">
                  <c:v>351.0</c:v>
                </c:pt>
                <c:pt idx="9">
                  <c:v>117.0</c:v>
                </c:pt>
                <c:pt idx="10">
                  <c:v>358.0</c:v>
                </c:pt>
                <c:pt idx="11">
                  <c:v>135.0</c:v>
                </c:pt>
                <c:pt idx="12">
                  <c:v>460.0</c:v>
                </c:pt>
                <c:pt idx="13">
                  <c:v>47.0</c:v>
                </c:pt>
                <c:pt idx="14">
                  <c:v>111.0</c:v>
                </c:pt>
                <c:pt idx="15">
                  <c:v>125.0</c:v>
                </c:pt>
                <c:pt idx="16">
                  <c:v>232.0</c:v>
                </c:pt>
                <c:pt idx="17">
                  <c:v>130.0</c:v>
                </c:pt>
                <c:pt idx="18">
                  <c:v>1738.0</c:v>
                </c:pt>
                <c:pt idx="19">
                  <c:v>57.0</c:v>
                </c:pt>
                <c:pt idx="20">
                  <c:v>134.0</c:v>
                </c:pt>
                <c:pt idx="21">
                  <c:v>422.0</c:v>
                </c:pt>
              </c:numCache>
            </c:numRef>
          </c:val>
          <c:extLst xmlns:c16r2="http://schemas.microsoft.com/office/drawing/2015/06/chart">
            <c:ext xmlns:c16="http://schemas.microsoft.com/office/drawing/2014/chart" uri="{C3380CC4-5D6E-409C-BE32-E72D297353CC}">
              <c16:uniqueId val="{00000002-504C-4CF3-A46F-742E1220C282}"/>
            </c:ext>
          </c:extLst>
        </c:ser>
        <c:ser>
          <c:idx val="2"/>
          <c:order val="3"/>
          <c:tx>
            <c:strRef>
              <c:f>'Sheet 2'!$C$7</c:f>
              <c:strCache>
                <c:ptCount val="1"/>
                <c:pt idx="0">
                  <c:v> - 5-person household</c:v>
                </c:pt>
              </c:strCache>
            </c:strRef>
          </c:tx>
          <c:spPr>
            <a:solidFill>
              <a:schemeClr val="accent3"/>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2'!$D$7:$Y$7</c:f>
              <c:numCache>
                <c:formatCode>_(* #,##0_);_(* \(#,##0\);_(* "-"??_);_(@_)</c:formatCode>
                <c:ptCount val="22"/>
                <c:pt idx="0">
                  <c:v>2101.0</c:v>
                </c:pt>
                <c:pt idx="1">
                  <c:v>295.0</c:v>
                </c:pt>
                <c:pt idx="2">
                  <c:v>113.0</c:v>
                </c:pt>
                <c:pt idx="3">
                  <c:v>13.0</c:v>
                </c:pt>
                <c:pt idx="4">
                  <c:v>36.0</c:v>
                </c:pt>
                <c:pt idx="5">
                  <c:v>38.0</c:v>
                </c:pt>
                <c:pt idx="6">
                  <c:v>40.0</c:v>
                </c:pt>
                <c:pt idx="7">
                  <c:v>52.0</c:v>
                </c:pt>
                <c:pt idx="8">
                  <c:v>127.0</c:v>
                </c:pt>
                <c:pt idx="9">
                  <c:v>60.0</c:v>
                </c:pt>
                <c:pt idx="10">
                  <c:v>110.0</c:v>
                </c:pt>
                <c:pt idx="11">
                  <c:v>54.0</c:v>
                </c:pt>
                <c:pt idx="12">
                  <c:v>178.0</c:v>
                </c:pt>
                <c:pt idx="13">
                  <c:v>49.0</c:v>
                </c:pt>
                <c:pt idx="14">
                  <c:v>66.0</c:v>
                </c:pt>
                <c:pt idx="15">
                  <c:v>65.0</c:v>
                </c:pt>
                <c:pt idx="16">
                  <c:v>19.0</c:v>
                </c:pt>
                <c:pt idx="17">
                  <c:v>18.0</c:v>
                </c:pt>
                <c:pt idx="18">
                  <c:v>552.0</c:v>
                </c:pt>
                <c:pt idx="19">
                  <c:v>26.0</c:v>
                </c:pt>
                <c:pt idx="20">
                  <c:v>24.0</c:v>
                </c:pt>
                <c:pt idx="21">
                  <c:v>166.0</c:v>
                </c:pt>
              </c:numCache>
            </c:numRef>
          </c:val>
          <c:extLst xmlns:c16r2="http://schemas.microsoft.com/office/drawing/2015/06/chart">
            <c:ext xmlns:c16="http://schemas.microsoft.com/office/drawing/2014/chart" uri="{C3380CC4-5D6E-409C-BE32-E72D297353CC}">
              <c16:uniqueId val="{00000003-504C-4CF3-A46F-742E1220C282}"/>
            </c:ext>
          </c:extLst>
        </c:ser>
        <c:ser>
          <c:idx val="3"/>
          <c:order val="4"/>
          <c:tx>
            <c:strRef>
              <c:f>'Sheet 2'!$C$8</c:f>
              <c:strCache>
                <c:ptCount val="1"/>
                <c:pt idx="0">
                  <c:v> - 6-person household</c:v>
                </c:pt>
              </c:strCache>
            </c:strRef>
          </c:tx>
          <c:spPr>
            <a:solidFill>
              <a:schemeClr val="accent4"/>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2'!$D$8:$Y$8</c:f>
              <c:numCache>
                <c:formatCode>_(* #,##0_);_(* \(#,##0\);_(* "-"??_);_(@_)</c:formatCode>
                <c:ptCount val="22"/>
                <c:pt idx="0">
                  <c:v>766.0</c:v>
                </c:pt>
                <c:pt idx="1">
                  <c:v>51.0</c:v>
                </c:pt>
                <c:pt idx="2">
                  <c:v>36.0</c:v>
                </c:pt>
                <c:pt idx="3">
                  <c:v>3.0</c:v>
                </c:pt>
                <c:pt idx="4">
                  <c:v>4.0</c:v>
                </c:pt>
                <c:pt idx="5">
                  <c:v>6.0</c:v>
                </c:pt>
                <c:pt idx="6">
                  <c:v>9.0</c:v>
                </c:pt>
                <c:pt idx="7">
                  <c:v>28.0</c:v>
                </c:pt>
                <c:pt idx="8">
                  <c:v>15.0</c:v>
                </c:pt>
                <c:pt idx="9">
                  <c:v>46.0</c:v>
                </c:pt>
                <c:pt idx="10">
                  <c:v>83.0</c:v>
                </c:pt>
                <c:pt idx="11">
                  <c:v>13.0</c:v>
                </c:pt>
                <c:pt idx="12">
                  <c:v>3.0</c:v>
                </c:pt>
                <c:pt idx="13">
                  <c:v>4.0</c:v>
                </c:pt>
                <c:pt idx="14">
                  <c:v>20.0</c:v>
                </c:pt>
                <c:pt idx="15">
                  <c:v>14.0</c:v>
                </c:pt>
                <c:pt idx="16">
                  <c:v>40.0</c:v>
                </c:pt>
                <c:pt idx="17">
                  <c:v>9.0</c:v>
                </c:pt>
                <c:pt idx="18">
                  <c:v>293.0</c:v>
                </c:pt>
                <c:pt idx="19">
                  <c:v>3.0</c:v>
                </c:pt>
                <c:pt idx="20">
                  <c:v>3.0</c:v>
                </c:pt>
                <c:pt idx="21">
                  <c:v>83.0</c:v>
                </c:pt>
              </c:numCache>
            </c:numRef>
          </c:val>
          <c:extLst xmlns:c16r2="http://schemas.microsoft.com/office/drawing/2015/06/chart">
            <c:ext xmlns:c16="http://schemas.microsoft.com/office/drawing/2014/chart" uri="{C3380CC4-5D6E-409C-BE32-E72D297353CC}">
              <c16:uniqueId val="{00000004-504C-4CF3-A46F-742E1220C282}"/>
            </c:ext>
          </c:extLst>
        </c:ser>
        <c:ser>
          <c:idx val="4"/>
          <c:order val="5"/>
          <c:tx>
            <c:strRef>
              <c:f>'Sheet 2'!$C$9</c:f>
              <c:strCache>
                <c:ptCount val="1"/>
                <c:pt idx="0">
                  <c:v> - 7-or-more person household</c:v>
                </c:pt>
              </c:strCache>
            </c:strRef>
          </c:tx>
          <c:spPr>
            <a:solidFill>
              <a:schemeClr val="accent5"/>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2'!$D$9:$Y$9</c:f>
              <c:numCache>
                <c:formatCode>_(* #,##0_);_(* \(#,##0\);_(* "-"??_);_(@_)</c:formatCode>
                <c:ptCount val="22"/>
                <c:pt idx="0">
                  <c:v>345.0</c:v>
                </c:pt>
                <c:pt idx="1">
                  <c:v>19.0</c:v>
                </c:pt>
                <c:pt idx="2">
                  <c:v>8.0</c:v>
                </c:pt>
                <c:pt idx="3">
                  <c:v>0.0</c:v>
                </c:pt>
                <c:pt idx="4">
                  <c:v>0.0</c:v>
                </c:pt>
                <c:pt idx="5">
                  <c:v>3.0</c:v>
                </c:pt>
                <c:pt idx="6">
                  <c:v>6.0</c:v>
                </c:pt>
                <c:pt idx="7">
                  <c:v>21.0</c:v>
                </c:pt>
                <c:pt idx="8">
                  <c:v>21.0</c:v>
                </c:pt>
                <c:pt idx="9">
                  <c:v>0.0</c:v>
                </c:pt>
                <c:pt idx="10">
                  <c:v>18.0</c:v>
                </c:pt>
                <c:pt idx="11">
                  <c:v>6.0</c:v>
                </c:pt>
                <c:pt idx="12">
                  <c:v>23.0</c:v>
                </c:pt>
                <c:pt idx="13">
                  <c:v>3.0</c:v>
                </c:pt>
                <c:pt idx="14">
                  <c:v>0.0</c:v>
                </c:pt>
                <c:pt idx="15">
                  <c:v>0.0</c:v>
                </c:pt>
                <c:pt idx="16">
                  <c:v>0.0</c:v>
                </c:pt>
                <c:pt idx="17">
                  <c:v>0.0</c:v>
                </c:pt>
                <c:pt idx="18">
                  <c:v>139.0</c:v>
                </c:pt>
                <c:pt idx="19">
                  <c:v>8.0</c:v>
                </c:pt>
                <c:pt idx="20">
                  <c:v>10.0</c:v>
                </c:pt>
                <c:pt idx="21">
                  <c:v>60.0</c:v>
                </c:pt>
              </c:numCache>
            </c:numRef>
          </c:val>
          <c:extLst xmlns:c16r2="http://schemas.microsoft.com/office/drawing/2015/06/chart">
            <c:ext xmlns:c16="http://schemas.microsoft.com/office/drawing/2014/chart" uri="{C3380CC4-5D6E-409C-BE32-E72D297353CC}">
              <c16:uniqueId val="{00000005-504C-4CF3-A46F-742E1220C282}"/>
            </c:ext>
          </c:extLst>
        </c:ser>
        <c:dLbls/>
        <c:overlap val="100"/>
        <c:axId val="572271800"/>
        <c:axId val="572200520"/>
      </c:barChart>
      <c:catAx>
        <c:axId val="5722718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200520"/>
        <c:crosses val="autoZero"/>
        <c:auto val="1"/>
        <c:lblAlgn val="ctr"/>
        <c:lblOffset val="100"/>
      </c:catAx>
      <c:valAx>
        <c:axId val="572200520"/>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271800"/>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Nonfamily households (2014)</a:t>
            </a:r>
          </a:p>
        </c:rich>
      </c:tx>
      <c:spPr>
        <a:noFill/>
        <a:ln>
          <a:noFill/>
        </a:ln>
        <a:effectLst/>
      </c:spPr>
    </c:title>
    <c:plotArea>
      <c:layout/>
      <c:barChart>
        <c:barDir val="col"/>
        <c:grouping val="percentStacked"/>
        <c:ser>
          <c:idx val="10"/>
          <c:order val="0"/>
          <c:tx>
            <c:strRef>
              <c:f>'Sheet 2'!$C$11</c:f>
              <c:strCache>
                <c:ptCount val="1"/>
                <c:pt idx="0">
                  <c:v> - 1-person household</c:v>
                </c:pt>
              </c:strCache>
            </c:strRef>
          </c:tx>
          <c:spPr>
            <a:solidFill>
              <a:schemeClr val="accent5">
                <a:lumMod val="60000"/>
              </a:schemeClr>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2'!$D$11:$Y$11</c:f>
              <c:numCache>
                <c:formatCode>_(* #,##0_);_(* \(#,##0\);_(* "-"??_);_(@_)</c:formatCode>
                <c:ptCount val="22"/>
                <c:pt idx="0">
                  <c:v>13021.0</c:v>
                </c:pt>
                <c:pt idx="1">
                  <c:v>593.0</c:v>
                </c:pt>
                <c:pt idx="2">
                  <c:v>399.0</c:v>
                </c:pt>
                <c:pt idx="3">
                  <c:v>191.0</c:v>
                </c:pt>
                <c:pt idx="4">
                  <c:v>121.0</c:v>
                </c:pt>
                <c:pt idx="5">
                  <c:v>162.0</c:v>
                </c:pt>
                <c:pt idx="6">
                  <c:v>259.0</c:v>
                </c:pt>
                <c:pt idx="7">
                  <c:v>100.0</c:v>
                </c:pt>
                <c:pt idx="8">
                  <c:v>341.0</c:v>
                </c:pt>
                <c:pt idx="9">
                  <c:v>355.0</c:v>
                </c:pt>
                <c:pt idx="10">
                  <c:v>1052.0</c:v>
                </c:pt>
                <c:pt idx="11">
                  <c:v>215.0</c:v>
                </c:pt>
                <c:pt idx="12">
                  <c:v>638.0</c:v>
                </c:pt>
                <c:pt idx="13">
                  <c:v>201.0</c:v>
                </c:pt>
                <c:pt idx="14">
                  <c:v>290.0</c:v>
                </c:pt>
                <c:pt idx="15">
                  <c:v>232.0</c:v>
                </c:pt>
                <c:pt idx="16">
                  <c:v>383.0</c:v>
                </c:pt>
                <c:pt idx="17">
                  <c:v>461.0</c:v>
                </c:pt>
                <c:pt idx="18">
                  <c:v>4899.0</c:v>
                </c:pt>
                <c:pt idx="19">
                  <c:v>106.0</c:v>
                </c:pt>
                <c:pt idx="20">
                  <c:v>535.0</c:v>
                </c:pt>
                <c:pt idx="21">
                  <c:v>1488.0</c:v>
                </c:pt>
              </c:numCache>
            </c:numRef>
          </c:val>
          <c:extLst xmlns:c16r2="http://schemas.microsoft.com/office/drawing/2015/06/chart">
            <c:ext xmlns:c16="http://schemas.microsoft.com/office/drawing/2014/chart" uri="{C3380CC4-5D6E-409C-BE32-E72D297353CC}">
              <c16:uniqueId val="{00000000-E5D1-467E-89DD-323ED46E4BF9}"/>
            </c:ext>
          </c:extLst>
        </c:ser>
        <c:ser>
          <c:idx val="0"/>
          <c:order val="1"/>
          <c:tx>
            <c:strRef>
              <c:f>'Sheet 2'!$C$12</c:f>
              <c:strCache>
                <c:ptCount val="1"/>
                <c:pt idx="0">
                  <c:v> - 2-person household</c:v>
                </c:pt>
              </c:strCache>
            </c:strRef>
          </c:tx>
          <c:spPr>
            <a:solidFill>
              <a:schemeClr val="accent1"/>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2'!$D$12:$Y$12</c:f>
              <c:numCache>
                <c:formatCode>_(* #,##0_);_(* \(#,##0\);_(* "-"??_);_(@_)</c:formatCode>
                <c:ptCount val="22"/>
                <c:pt idx="0">
                  <c:v>2150.0</c:v>
                </c:pt>
                <c:pt idx="1">
                  <c:v>82.0</c:v>
                </c:pt>
                <c:pt idx="2">
                  <c:v>129.0</c:v>
                </c:pt>
                <c:pt idx="3">
                  <c:v>66.0</c:v>
                </c:pt>
                <c:pt idx="4">
                  <c:v>25.0</c:v>
                </c:pt>
                <c:pt idx="5">
                  <c:v>39.0</c:v>
                </c:pt>
                <c:pt idx="6">
                  <c:v>32.0</c:v>
                </c:pt>
                <c:pt idx="7">
                  <c:v>26.0</c:v>
                </c:pt>
                <c:pt idx="8">
                  <c:v>34.0</c:v>
                </c:pt>
                <c:pt idx="9">
                  <c:v>63.0</c:v>
                </c:pt>
                <c:pt idx="10">
                  <c:v>131.0</c:v>
                </c:pt>
                <c:pt idx="11">
                  <c:v>63.0</c:v>
                </c:pt>
                <c:pt idx="12">
                  <c:v>110.0</c:v>
                </c:pt>
                <c:pt idx="13">
                  <c:v>36.0</c:v>
                </c:pt>
                <c:pt idx="14">
                  <c:v>83.0</c:v>
                </c:pt>
                <c:pt idx="15">
                  <c:v>61.0</c:v>
                </c:pt>
                <c:pt idx="16">
                  <c:v>74.0</c:v>
                </c:pt>
                <c:pt idx="17">
                  <c:v>49.0</c:v>
                </c:pt>
                <c:pt idx="18">
                  <c:v>776.0</c:v>
                </c:pt>
                <c:pt idx="19">
                  <c:v>22.0</c:v>
                </c:pt>
                <c:pt idx="20">
                  <c:v>44.0</c:v>
                </c:pt>
                <c:pt idx="21">
                  <c:v>205.0</c:v>
                </c:pt>
              </c:numCache>
            </c:numRef>
          </c:val>
          <c:extLst xmlns:c16r2="http://schemas.microsoft.com/office/drawing/2015/06/chart">
            <c:ext xmlns:c16="http://schemas.microsoft.com/office/drawing/2014/chart" uri="{C3380CC4-5D6E-409C-BE32-E72D297353CC}">
              <c16:uniqueId val="{00000001-E5D1-467E-89DD-323ED46E4BF9}"/>
            </c:ext>
          </c:extLst>
        </c:ser>
        <c:ser>
          <c:idx val="1"/>
          <c:order val="2"/>
          <c:tx>
            <c:strRef>
              <c:f>'Sheet 2'!$C$13</c:f>
              <c:strCache>
                <c:ptCount val="1"/>
                <c:pt idx="0">
                  <c:v> - 3-person household</c:v>
                </c:pt>
              </c:strCache>
            </c:strRef>
          </c:tx>
          <c:spPr>
            <a:solidFill>
              <a:schemeClr val="accent2"/>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2'!$D$13:$Y$13</c:f>
              <c:numCache>
                <c:formatCode>_(* #,##0_);_(* \(#,##0\);_(* "-"??_);_(@_)</c:formatCode>
                <c:ptCount val="22"/>
                <c:pt idx="0">
                  <c:v>203.0</c:v>
                </c:pt>
                <c:pt idx="1">
                  <c:v>14.0</c:v>
                </c:pt>
                <c:pt idx="2">
                  <c:v>0.0</c:v>
                </c:pt>
                <c:pt idx="3">
                  <c:v>7.0</c:v>
                </c:pt>
                <c:pt idx="4">
                  <c:v>0.0</c:v>
                </c:pt>
                <c:pt idx="5">
                  <c:v>0.0</c:v>
                </c:pt>
                <c:pt idx="6">
                  <c:v>0.0</c:v>
                </c:pt>
                <c:pt idx="7">
                  <c:v>0.0</c:v>
                </c:pt>
                <c:pt idx="8">
                  <c:v>0.0</c:v>
                </c:pt>
                <c:pt idx="9">
                  <c:v>21.0</c:v>
                </c:pt>
                <c:pt idx="10">
                  <c:v>27.0</c:v>
                </c:pt>
                <c:pt idx="11">
                  <c:v>0.0</c:v>
                </c:pt>
                <c:pt idx="12">
                  <c:v>25.0</c:v>
                </c:pt>
                <c:pt idx="13">
                  <c:v>3.0</c:v>
                </c:pt>
                <c:pt idx="14">
                  <c:v>0.0</c:v>
                </c:pt>
                <c:pt idx="15">
                  <c:v>0.0</c:v>
                </c:pt>
                <c:pt idx="16">
                  <c:v>0.0</c:v>
                </c:pt>
                <c:pt idx="17">
                  <c:v>0.0</c:v>
                </c:pt>
                <c:pt idx="18">
                  <c:v>81.0</c:v>
                </c:pt>
                <c:pt idx="19">
                  <c:v>0.0</c:v>
                </c:pt>
                <c:pt idx="20">
                  <c:v>25.0</c:v>
                </c:pt>
                <c:pt idx="21">
                  <c:v>0.0</c:v>
                </c:pt>
              </c:numCache>
            </c:numRef>
          </c:val>
          <c:extLst xmlns:c16r2="http://schemas.microsoft.com/office/drawing/2015/06/chart">
            <c:ext xmlns:c16="http://schemas.microsoft.com/office/drawing/2014/chart" uri="{C3380CC4-5D6E-409C-BE32-E72D297353CC}">
              <c16:uniqueId val="{00000002-E5D1-467E-89DD-323ED46E4BF9}"/>
            </c:ext>
          </c:extLst>
        </c:ser>
        <c:ser>
          <c:idx val="2"/>
          <c:order val="3"/>
          <c:tx>
            <c:strRef>
              <c:f>'Sheet 2'!$C$14</c:f>
              <c:strCache>
                <c:ptCount val="1"/>
                <c:pt idx="0">
                  <c:v> - 4-person household</c:v>
                </c:pt>
              </c:strCache>
            </c:strRef>
          </c:tx>
          <c:spPr>
            <a:solidFill>
              <a:schemeClr val="accent3"/>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2'!$D$14:$Y$14</c:f>
              <c:numCache>
                <c:formatCode>_(* #,##0_);_(* \(#,##0\);_(* "-"??_);_(@_)</c:formatCode>
                <c:ptCount val="22"/>
                <c:pt idx="0">
                  <c:v>51.0</c:v>
                </c:pt>
                <c:pt idx="1">
                  <c:v>0.0</c:v>
                </c:pt>
                <c:pt idx="2">
                  <c:v>0.0</c:v>
                </c:pt>
                <c:pt idx="3">
                  <c:v>0.0</c:v>
                </c:pt>
                <c:pt idx="4">
                  <c:v>3.0</c:v>
                </c:pt>
                <c:pt idx="5">
                  <c:v>0.0</c:v>
                </c:pt>
                <c:pt idx="6">
                  <c:v>0.0</c:v>
                </c:pt>
                <c:pt idx="7">
                  <c:v>0.0</c:v>
                </c:pt>
                <c:pt idx="8">
                  <c:v>0.0</c:v>
                </c:pt>
                <c:pt idx="9">
                  <c:v>0.0</c:v>
                </c:pt>
                <c:pt idx="10">
                  <c:v>0.0</c:v>
                </c:pt>
                <c:pt idx="11">
                  <c:v>8.0</c:v>
                </c:pt>
                <c:pt idx="12">
                  <c:v>11.0</c:v>
                </c:pt>
                <c:pt idx="13">
                  <c:v>0.0</c:v>
                </c:pt>
                <c:pt idx="14">
                  <c:v>0.0</c:v>
                </c:pt>
                <c:pt idx="15">
                  <c:v>0.0</c:v>
                </c:pt>
                <c:pt idx="16">
                  <c:v>0.0</c:v>
                </c:pt>
                <c:pt idx="17">
                  <c:v>0.0</c:v>
                </c:pt>
                <c:pt idx="18">
                  <c:v>29.0</c:v>
                </c:pt>
                <c:pt idx="19">
                  <c:v>0.0</c:v>
                </c:pt>
                <c:pt idx="20">
                  <c:v>0.0</c:v>
                </c:pt>
                <c:pt idx="21">
                  <c:v>0.0</c:v>
                </c:pt>
              </c:numCache>
            </c:numRef>
          </c:val>
          <c:extLst xmlns:c16r2="http://schemas.microsoft.com/office/drawing/2015/06/chart">
            <c:ext xmlns:c16="http://schemas.microsoft.com/office/drawing/2014/chart" uri="{C3380CC4-5D6E-409C-BE32-E72D297353CC}">
              <c16:uniqueId val="{00000003-E5D1-467E-89DD-323ED46E4BF9}"/>
            </c:ext>
          </c:extLst>
        </c:ser>
        <c:ser>
          <c:idx val="3"/>
          <c:order val="4"/>
          <c:tx>
            <c:strRef>
              <c:f>'Sheet 2'!$C$15</c:f>
              <c:strCache>
                <c:ptCount val="1"/>
                <c:pt idx="0">
                  <c:v> - 5-person household</c:v>
                </c:pt>
              </c:strCache>
            </c:strRef>
          </c:tx>
          <c:spPr>
            <a:solidFill>
              <a:schemeClr val="accent4"/>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2'!$D$15:$Y$15</c:f>
              <c:numCache>
                <c:formatCode>_(* #,##0_);_(* \(#,##0\);_(* "-"??_);_(@_)</c:formatCode>
                <c:ptCount val="22"/>
                <c:pt idx="0">
                  <c:v>17.0</c:v>
                </c:pt>
                <c:pt idx="1">
                  <c:v>0.0</c:v>
                </c:pt>
                <c:pt idx="2">
                  <c:v>0.0</c:v>
                </c:pt>
                <c:pt idx="3">
                  <c:v>0.0</c:v>
                </c:pt>
                <c:pt idx="4">
                  <c:v>3.0</c:v>
                </c:pt>
                <c:pt idx="5">
                  <c:v>0.0</c:v>
                </c:pt>
                <c:pt idx="6">
                  <c:v>0.0</c:v>
                </c:pt>
                <c:pt idx="7">
                  <c:v>0.0</c:v>
                </c:pt>
                <c:pt idx="8">
                  <c:v>0.0</c:v>
                </c:pt>
                <c:pt idx="9">
                  <c:v>0.0</c:v>
                </c:pt>
                <c:pt idx="10">
                  <c:v>0.0</c:v>
                </c:pt>
                <c:pt idx="11">
                  <c:v>0.0</c:v>
                </c:pt>
                <c:pt idx="12">
                  <c:v>0.0</c:v>
                </c:pt>
                <c:pt idx="13">
                  <c:v>0.0</c:v>
                </c:pt>
                <c:pt idx="14">
                  <c:v>11.0</c:v>
                </c:pt>
                <c:pt idx="15">
                  <c:v>0.0</c:v>
                </c:pt>
                <c:pt idx="16">
                  <c:v>0.0</c:v>
                </c:pt>
                <c:pt idx="17">
                  <c:v>0.0</c:v>
                </c:pt>
                <c:pt idx="18">
                  <c:v>0.0</c:v>
                </c:pt>
                <c:pt idx="19">
                  <c:v>3.0</c:v>
                </c:pt>
                <c:pt idx="20">
                  <c:v>0.0</c:v>
                </c:pt>
                <c:pt idx="21">
                  <c:v>0.0</c:v>
                </c:pt>
              </c:numCache>
            </c:numRef>
          </c:val>
          <c:extLst xmlns:c16r2="http://schemas.microsoft.com/office/drawing/2015/06/chart">
            <c:ext xmlns:c16="http://schemas.microsoft.com/office/drawing/2014/chart" uri="{C3380CC4-5D6E-409C-BE32-E72D297353CC}">
              <c16:uniqueId val="{00000004-E5D1-467E-89DD-323ED46E4BF9}"/>
            </c:ext>
          </c:extLst>
        </c:ser>
        <c:ser>
          <c:idx val="4"/>
          <c:order val="5"/>
          <c:tx>
            <c:strRef>
              <c:f>'Sheet 2'!$C$16</c:f>
              <c:strCache>
                <c:ptCount val="1"/>
                <c:pt idx="0">
                  <c:v> - 6-person household</c:v>
                </c:pt>
              </c:strCache>
            </c:strRef>
          </c:tx>
          <c:spPr>
            <a:solidFill>
              <a:schemeClr val="accent5"/>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2'!$D$16:$Y$16</c:f>
              <c:numCache>
                <c:formatCode>_(* #,##0_);_(* \(#,##0\);_(* "-"??_);_(@_)</c:formatCode>
                <c:ptCount val="2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numCache>
            </c:numRef>
          </c:val>
          <c:extLst xmlns:c16r2="http://schemas.microsoft.com/office/drawing/2015/06/chart">
            <c:ext xmlns:c16="http://schemas.microsoft.com/office/drawing/2014/chart" uri="{C3380CC4-5D6E-409C-BE32-E72D297353CC}">
              <c16:uniqueId val="{00000005-E5D1-467E-89DD-323ED46E4BF9}"/>
            </c:ext>
          </c:extLst>
        </c:ser>
        <c:ser>
          <c:idx val="5"/>
          <c:order val="6"/>
          <c:tx>
            <c:strRef>
              <c:f>'Sheet 2'!$C$17</c:f>
              <c:strCache>
                <c:ptCount val="1"/>
                <c:pt idx="0">
                  <c:v> - 7-or-more person household</c:v>
                </c:pt>
              </c:strCache>
            </c:strRef>
          </c:tx>
          <c:spPr>
            <a:solidFill>
              <a:schemeClr val="accent6"/>
            </a:solidFill>
            <a:ln>
              <a:noFill/>
            </a:ln>
            <a:effectLst/>
          </c:spPr>
          <c:cat>
            <c:strRef>
              <c:f>'Sheet 2'!$D$3:$Y$3</c:f>
              <c:strCache>
                <c:ptCount val="22"/>
                <c:pt idx="0">
                  <c:v>Northwest Hills</c:v>
                </c:pt>
                <c:pt idx="1">
                  <c:v>Burlington</c:v>
                </c:pt>
                <c:pt idx="2">
                  <c:v>Barkhamsted</c:v>
                </c:pt>
                <c:pt idx="3">
                  <c:v>Canaan</c:v>
                </c:pt>
                <c:pt idx="4">
                  <c:v>Colebrook</c:v>
                </c:pt>
                <c:pt idx="5">
                  <c:v>Cornwall</c:v>
                </c:pt>
                <c:pt idx="6">
                  <c:v>Goshen</c:v>
                </c:pt>
                <c:pt idx="7">
                  <c:v>Hartland</c:v>
                </c:pt>
                <c:pt idx="8">
                  <c:v>Harwinton</c:v>
                </c:pt>
                <c:pt idx="9">
                  <c:v>Kent</c:v>
                </c:pt>
                <c:pt idx="10">
                  <c:v>Litchfield</c:v>
                </c:pt>
                <c:pt idx="11">
                  <c:v>Morris</c:v>
                </c:pt>
                <c:pt idx="12">
                  <c:v>New Hartford</c:v>
                </c:pt>
                <c:pt idx="13">
                  <c:v>Norfolk</c:v>
                </c:pt>
                <c:pt idx="14">
                  <c:v>North Canaan</c:v>
                </c:pt>
                <c:pt idx="15">
                  <c:v>Roxbury</c:v>
                </c:pt>
                <c:pt idx="16">
                  <c:v>Salisbury</c:v>
                </c:pt>
                <c:pt idx="17">
                  <c:v>Sharon</c:v>
                </c:pt>
                <c:pt idx="18">
                  <c:v>Torrington</c:v>
                </c:pt>
                <c:pt idx="19">
                  <c:v>Warren</c:v>
                </c:pt>
                <c:pt idx="20">
                  <c:v>Washington</c:v>
                </c:pt>
                <c:pt idx="21">
                  <c:v>Winchester</c:v>
                </c:pt>
              </c:strCache>
            </c:strRef>
          </c:cat>
          <c:val>
            <c:numRef>
              <c:f>'Sheet 2'!$D$17:$Y$17</c:f>
              <c:numCache>
                <c:formatCode>_(* #,##0_);_(* \(#,##0\);_(* "-"??_);_(@_)</c:formatCode>
                <c:ptCount val="2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numCache>
            </c:numRef>
          </c:val>
          <c:extLst xmlns:c16r2="http://schemas.microsoft.com/office/drawing/2015/06/chart">
            <c:ext xmlns:c16="http://schemas.microsoft.com/office/drawing/2014/chart" uri="{C3380CC4-5D6E-409C-BE32-E72D297353CC}">
              <c16:uniqueId val="{00000006-E5D1-467E-89DD-323ED46E4BF9}"/>
            </c:ext>
          </c:extLst>
        </c:ser>
        <c:dLbls/>
        <c:overlap val="100"/>
        <c:axId val="572191976"/>
        <c:axId val="461384856"/>
      </c:barChart>
      <c:catAx>
        <c:axId val="57219197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384856"/>
        <c:crosses val="autoZero"/>
        <c:auto val="1"/>
        <c:lblAlgn val="ctr"/>
        <c:lblOffset val="100"/>
      </c:catAx>
      <c:valAx>
        <c:axId val="461384856"/>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191976"/>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Housing Permits</a:t>
            </a:r>
            <a:r>
              <a:rPr lang="en-US" baseline="0"/>
              <a:t> by town</a:t>
            </a:r>
            <a:endParaRPr lang="en-US"/>
          </a:p>
        </c:rich>
      </c:tx>
      <c:spPr>
        <a:noFill/>
        <a:ln>
          <a:noFill/>
        </a:ln>
        <a:effectLst/>
      </c:spPr>
    </c:title>
    <c:plotArea>
      <c:layout/>
      <c:lineChart>
        <c:grouping val="standard"/>
        <c:ser>
          <c:idx val="1"/>
          <c:order val="0"/>
          <c:tx>
            <c:strRef>
              <c:f>'Sheet 3'!$A$6</c:f>
              <c:strCache>
                <c:ptCount val="1"/>
                <c:pt idx="0">
                  <c:v>Barkhamsted</c:v>
                </c:pt>
              </c:strCache>
            </c:strRef>
          </c:tx>
          <c:spPr>
            <a:ln w="28575" cap="rnd">
              <a:solidFill>
                <a:schemeClr val="accent2"/>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3'!$B$6:$P$6</c:f>
              <c:numCache>
                <c:formatCode>General</c:formatCode>
                <c:ptCount val="15"/>
                <c:pt idx="0">
                  <c:v>16.0</c:v>
                </c:pt>
                <c:pt idx="1">
                  <c:v>24.0</c:v>
                </c:pt>
                <c:pt idx="2">
                  <c:v>23.0</c:v>
                </c:pt>
                <c:pt idx="3">
                  <c:v>16.0</c:v>
                </c:pt>
                <c:pt idx="4">
                  <c:v>17.0</c:v>
                </c:pt>
                <c:pt idx="5">
                  <c:v>8.0</c:v>
                </c:pt>
                <c:pt idx="6">
                  <c:v>8.0</c:v>
                </c:pt>
                <c:pt idx="7">
                  <c:v>9.0</c:v>
                </c:pt>
                <c:pt idx="8">
                  <c:v>10.0</c:v>
                </c:pt>
                <c:pt idx="9">
                  <c:v>3.0</c:v>
                </c:pt>
                <c:pt idx="10">
                  <c:v>4.0</c:v>
                </c:pt>
                <c:pt idx="11">
                  <c:v>3.0</c:v>
                </c:pt>
                <c:pt idx="12">
                  <c:v>1.0</c:v>
                </c:pt>
                <c:pt idx="13">
                  <c:v>4.0</c:v>
                </c:pt>
                <c:pt idx="14">
                  <c:v>6.0</c:v>
                </c:pt>
              </c:numCache>
            </c:numRef>
          </c:val>
          <c:smooth val="1"/>
          <c:extLst xmlns:c16r2="http://schemas.microsoft.com/office/drawing/2015/06/chart">
            <c:ext xmlns:c16="http://schemas.microsoft.com/office/drawing/2014/chart" uri="{C3380CC4-5D6E-409C-BE32-E72D297353CC}">
              <c16:uniqueId val="{00000000-3BF0-445E-AEB8-C6858252758E}"/>
            </c:ext>
          </c:extLst>
        </c:ser>
        <c:ser>
          <c:idx val="2"/>
          <c:order val="1"/>
          <c:tx>
            <c:strRef>
              <c:f>'Sheet 3'!$A$7</c:f>
              <c:strCache>
                <c:ptCount val="1"/>
                <c:pt idx="0">
                  <c:v>Burlington</c:v>
                </c:pt>
              </c:strCache>
            </c:strRef>
          </c:tx>
          <c:spPr>
            <a:ln w="28575" cap="rnd">
              <a:solidFill>
                <a:schemeClr val="accent3"/>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3'!$B$7:$P$7</c:f>
              <c:numCache>
                <c:formatCode>General</c:formatCode>
                <c:ptCount val="15"/>
                <c:pt idx="0">
                  <c:v>64.0</c:v>
                </c:pt>
                <c:pt idx="1">
                  <c:v>80.0</c:v>
                </c:pt>
                <c:pt idx="2">
                  <c:v>64.0</c:v>
                </c:pt>
                <c:pt idx="3">
                  <c:v>65.0</c:v>
                </c:pt>
                <c:pt idx="4">
                  <c:v>54.0</c:v>
                </c:pt>
                <c:pt idx="5">
                  <c:v>35.0</c:v>
                </c:pt>
                <c:pt idx="6">
                  <c:v>23.0</c:v>
                </c:pt>
                <c:pt idx="7">
                  <c:v>28.0</c:v>
                </c:pt>
                <c:pt idx="8">
                  <c:v>11.0</c:v>
                </c:pt>
                <c:pt idx="9">
                  <c:v>21.0</c:v>
                </c:pt>
                <c:pt idx="10">
                  <c:v>25.0</c:v>
                </c:pt>
                <c:pt idx="11">
                  <c:v>13.0</c:v>
                </c:pt>
                <c:pt idx="12">
                  <c:v>23.0</c:v>
                </c:pt>
                <c:pt idx="13">
                  <c:v>43.0</c:v>
                </c:pt>
                <c:pt idx="14">
                  <c:v>29.0</c:v>
                </c:pt>
              </c:numCache>
            </c:numRef>
          </c:val>
          <c:smooth val="1"/>
          <c:extLst xmlns:c16r2="http://schemas.microsoft.com/office/drawing/2015/06/chart">
            <c:ext xmlns:c16="http://schemas.microsoft.com/office/drawing/2014/chart" uri="{C3380CC4-5D6E-409C-BE32-E72D297353CC}">
              <c16:uniqueId val="{00000001-3BF0-445E-AEB8-C6858252758E}"/>
            </c:ext>
          </c:extLst>
        </c:ser>
        <c:ser>
          <c:idx val="3"/>
          <c:order val="2"/>
          <c:tx>
            <c:strRef>
              <c:f>'Sheet 3'!$A$8</c:f>
              <c:strCache>
                <c:ptCount val="1"/>
                <c:pt idx="0">
                  <c:v>Canaan</c:v>
                </c:pt>
              </c:strCache>
            </c:strRef>
          </c:tx>
          <c:spPr>
            <a:ln w="28575" cap="rnd">
              <a:solidFill>
                <a:schemeClr val="accent4"/>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3'!$B$8:$P$8</c:f>
              <c:numCache>
                <c:formatCode>General</c:formatCode>
                <c:ptCount val="15"/>
                <c:pt idx="0">
                  <c:v>3.0</c:v>
                </c:pt>
                <c:pt idx="1">
                  <c:v>4.0</c:v>
                </c:pt>
                <c:pt idx="2">
                  <c:v>4.0</c:v>
                </c:pt>
                <c:pt idx="3">
                  <c:v>3.0</c:v>
                </c:pt>
                <c:pt idx="4">
                  <c:v>3.0</c:v>
                </c:pt>
                <c:pt idx="5">
                  <c:v>5.0</c:v>
                </c:pt>
                <c:pt idx="6">
                  <c:v>6.0</c:v>
                </c:pt>
                <c:pt idx="7">
                  <c:v>5.0</c:v>
                </c:pt>
                <c:pt idx="8">
                  <c:v>1.0</c:v>
                </c:pt>
                <c:pt idx="9">
                  <c:v>1.0</c:v>
                </c:pt>
                <c:pt idx="10">
                  <c:v>1.0</c:v>
                </c:pt>
                <c:pt idx="11">
                  <c:v>1.0</c:v>
                </c:pt>
                <c:pt idx="12">
                  <c:v>0.0</c:v>
                </c:pt>
                <c:pt idx="13">
                  <c:v>0.0</c:v>
                </c:pt>
                <c:pt idx="14">
                  <c:v>1.0</c:v>
                </c:pt>
              </c:numCache>
            </c:numRef>
          </c:val>
          <c:smooth val="1"/>
          <c:extLst xmlns:c16r2="http://schemas.microsoft.com/office/drawing/2015/06/chart">
            <c:ext xmlns:c16="http://schemas.microsoft.com/office/drawing/2014/chart" uri="{C3380CC4-5D6E-409C-BE32-E72D297353CC}">
              <c16:uniqueId val="{00000002-3BF0-445E-AEB8-C6858252758E}"/>
            </c:ext>
          </c:extLst>
        </c:ser>
        <c:ser>
          <c:idx val="4"/>
          <c:order val="3"/>
          <c:tx>
            <c:strRef>
              <c:f>'Sheet 3'!$A$9</c:f>
              <c:strCache>
                <c:ptCount val="1"/>
                <c:pt idx="0">
                  <c:v>Colebrook</c:v>
                </c:pt>
              </c:strCache>
            </c:strRef>
          </c:tx>
          <c:spPr>
            <a:ln w="28575" cap="rnd">
              <a:solidFill>
                <a:schemeClr val="accent5"/>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3'!$B$9:$P$9</c:f>
              <c:numCache>
                <c:formatCode>General</c:formatCode>
                <c:ptCount val="15"/>
                <c:pt idx="0">
                  <c:v>8.0</c:v>
                </c:pt>
                <c:pt idx="1">
                  <c:v>7.0</c:v>
                </c:pt>
                <c:pt idx="2">
                  <c:v>7.0</c:v>
                </c:pt>
                <c:pt idx="3">
                  <c:v>4.0</c:v>
                </c:pt>
                <c:pt idx="4">
                  <c:v>9.0</c:v>
                </c:pt>
                <c:pt idx="5">
                  <c:v>7.0</c:v>
                </c:pt>
                <c:pt idx="6">
                  <c:v>4.0</c:v>
                </c:pt>
                <c:pt idx="7">
                  <c:v>1.0</c:v>
                </c:pt>
                <c:pt idx="8">
                  <c:v>4.0</c:v>
                </c:pt>
                <c:pt idx="9">
                  <c:v>1.0</c:v>
                </c:pt>
                <c:pt idx="10">
                  <c:v>0.0</c:v>
                </c:pt>
                <c:pt idx="11">
                  <c:v>0.0</c:v>
                </c:pt>
                <c:pt idx="12">
                  <c:v>1.0</c:v>
                </c:pt>
                <c:pt idx="13">
                  <c:v>1.0</c:v>
                </c:pt>
                <c:pt idx="14">
                  <c:v>2.0</c:v>
                </c:pt>
              </c:numCache>
            </c:numRef>
          </c:val>
          <c:smooth val="1"/>
          <c:extLst xmlns:c16r2="http://schemas.microsoft.com/office/drawing/2015/06/chart">
            <c:ext xmlns:c16="http://schemas.microsoft.com/office/drawing/2014/chart" uri="{C3380CC4-5D6E-409C-BE32-E72D297353CC}">
              <c16:uniqueId val="{00000003-3BF0-445E-AEB8-C6858252758E}"/>
            </c:ext>
          </c:extLst>
        </c:ser>
        <c:ser>
          <c:idx val="5"/>
          <c:order val="4"/>
          <c:tx>
            <c:strRef>
              <c:f>'Sheet 3'!$A$10</c:f>
              <c:strCache>
                <c:ptCount val="1"/>
                <c:pt idx="0">
                  <c:v>Cornwall</c:v>
                </c:pt>
              </c:strCache>
            </c:strRef>
          </c:tx>
          <c:spPr>
            <a:ln w="28575" cap="rnd">
              <a:solidFill>
                <a:schemeClr val="accent6"/>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3'!$B$10:$P$10</c:f>
              <c:numCache>
                <c:formatCode>General</c:formatCode>
                <c:ptCount val="15"/>
                <c:pt idx="0">
                  <c:v>4.0</c:v>
                </c:pt>
                <c:pt idx="1">
                  <c:v>7.0</c:v>
                </c:pt>
                <c:pt idx="2">
                  <c:v>10.0</c:v>
                </c:pt>
                <c:pt idx="3">
                  <c:v>9.0</c:v>
                </c:pt>
                <c:pt idx="4">
                  <c:v>12.0</c:v>
                </c:pt>
                <c:pt idx="5">
                  <c:v>6.0</c:v>
                </c:pt>
                <c:pt idx="6">
                  <c:v>10.0</c:v>
                </c:pt>
                <c:pt idx="7">
                  <c:v>8.0</c:v>
                </c:pt>
                <c:pt idx="8">
                  <c:v>2.0</c:v>
                </c:pt>
                <c:pt idx="9">
                  <c:v>1.0</c:v>
                </c:pt>
                <c:pt idx="10">
                  <c:v>1.0</c:v>
                </c:pt>
                <c:pt idx="11">
                  <c:v>1.0</c:v>
                </c:pt>
                <c:pt idx="12">
                  <c:v>14.0</c:v>
                </c:pt>
                <c:pt idx="13">
                  <c:v>1.0</c:v>
                </c:pt>
                <c:pt idx="14">
                  <c:v>2.0</c:v>
                </c:pt>
              </c:numCache>
            </c:numRef>
          </c:val>
          <c:smooth val="1"/>
          <c:extLst xmlns:c16r2="http://schemas.microsoft.com/office/drawing/2015/06/chart">
            <c:ext xmlns:c16="http://schemas.microsoft.com/office/drawing/2014/chart" uri="{C3380CC4-5D6E-409C-BE32-E72D297353CC}">
              <c16:uniqueId val="{00000004-3BF0-445E-AEB8-C6858252758E}"/>
            </c:ext>
          </c:extLst>
        </c:ser>
        <c:ser>
          <c:idx val="6"/>
          <c:order val="5"/>
          <c:tx>
            <c:strRef>
              <c:f>'Sheet 3'!$A$11</c:f>
              <c:strCache>
                <c:ptCount val="1"/>
                <c:pt idx="0">
                  <c:v>Goshen</c:v>
                </c:pt>
              </c:strCache>
            </c:strRef>
          </c:tx>
          <c:spPr>
            <a:ln w="28575" cap="rnd">
              <a:solidFill>
                <a:schemeClr val="accent1">
                  <a:lumMod val="6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3'!$B$11:$P$11</c:f>
              <c:numCache>
                <c:formatCode>General</c:formatCode>
                <c:ptCount val="15"/>
                <c:pt idx="0">
                  <c:v>42.0</c:v>
                </c:pt>
                <c:pt idx="1">
                  <c:v>35.0</c:v>
                </c:pt>
                <c:pt idx="2">
                  <c:v>43.0</c:v>
                </c:pt>
                <c:pt idx="3">
                  <c:v>44.0</c:v>
                </c:pt>
                <c:pt idx="4">
                  <c:v>54.0</c:v>
                </c:pt>
                <c:pt idx="5">
                  <c:v>44.0</c:v>
                </c:pt>
                <c:pt idx="6">
                  <c:v>38.0</c:v>
                </c:pt>
                <c:pt idx="7">
                  <c:v>32.0</c:v>
                </c:pt>
                <c:pt idx="8">
                  <c:v>21.0</c:v>
                </c:pt>
                <c:pt idx="9">
                  <c:v>7.0</c:v>
                </c:pt>
                <c:pt idx="10">
                  <c:v>5.0</c:v>
                </c:pt>
                <c:pt idx="11">
                  <c:v>5.0</c:v>
                </c:pt>
                <c:pt idx="12">
                  <c:v>4.0</c:v>
                </c:pt>
                <c:pt idx="13">
                  <c:v>3.0</c:v>
                </c:pt>
                <c:pt idx="14">
                  <c:v>10.0</c:v>
                </c:pt>
              </c:numCache>
            </c:numRef>
          </c:val>
          <c:smooth val="1"/>
          <c:extLst xmlns:c16r2="http://schemas.microsoft.com/office/drawing/2015/06/chart">
            <c:ext xmlns:c16="http://schemas.microsoft.com/office/drawing/2014/chart" uri="{C3380CC4-5D6E-409C-BE32-E72D297353CC}">
              <c16:uniqueId val="{00000005-3BF0-445E-AEB8-C6858252758E}"/>
            </c:ext>
          </c:extLst>
        </c:ser>
        <c:ser>
          <c:idx val="7"/>
          <c:order val="6"/>
          <c:tx>
            <c:strRef>
              <c:f>'Sheet 3'!$A$12</c:f>
              <c:strCache>
                <c:ptCount val="1"/>
                <c:pt idx="0">
                  <c:v>Hartland</c:v>
                </c:pt>
              </c:strCache>
            </c:strRef>
          </c:tx>
          <c:spPr>
            <a:ln w="28575" cap="rnd">
              <a:solidFill>
                <a:schemeClr val="accent2">
                  <a:lumMod val="6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3'!$B$12:$P$12</c:f>
              <c:numCache>
                <c:formatCode>General</c:formatCode>
                <c:ptCount val="15"/>
                <c:pt idx="0">
                  <c:v>9.0</c:v>
                </c:pt>
                <c:pt idx="1">
                  <c:v>5.0</c:v>
                </c:pt>
                <c:pt idx="2">
                  <c:v>7.0</c:v>
                </c:pt>
                <c:pt idx="3">
                  <c:v>6.0</c:v>
                </c:pt>
                <c:pt idx="4">
                  <c:v>4.0</c:v>
                </c:pt>
                <c:pt idx="5">
                  <c:v>8.0</c:v>
                </c:pt>
                <c:pt idx="6">
                  <c:v>7.0</c:v>
                </c:pt>
                <c:pt idx="7">
                  <c:v>4.0</c:v>
                </c:pt>
                <c:pt idx="8">
                  <c:v>3.0</c:v>
                </c:pt>
                <c:pt idx="9">
                  <c:v>4.0</c:v>
                </c:pt>
                <c:pt idx="10">
                  <c:v>6.0</c:v>
                </c:pt>
                <c:pt idx="11">
                  <c:v>0.0</c:v>
                </c:pt>
                <c:pt idx="12">
                  <c:v>0.0</c:v>
                </c:pt>
                <c:pt idx="13">
                  <c:v>1.0</c:v>
                </c:pt>
                <c:pt idx="14">
                  <c:v>2.0</c:v>
                </c:pt>
              </c:numCache>
            </c:numRef>
          </c:val>
          <c:smooth val="1"/>
          <c:extLst xmlns:c16r2="http://schemas.microsoft.com/office/drawing/2015/06/chart">
            <c:ext xmlns:c16="http://schemas.microsoft.com/office/drawing/2014/chart" uri="{C3380CC4-5D6E-409C-BE32-E72D297353CC}">
              <c16:uniqueId val="{00000006-3BF0-445E-AEB8-C6858252758E}"/>
            </c:ext>
          </c:extLst>
        </c:ser>
        <c:ser>
          <c:idx val="8"/>
          <c:order val="7"/>
          <c:tx>
            <c:strRef>
              <c:f>'Sheet 3'!$A$13</c:f>
              <c:strCache>
                <c:ptCount val="1"/>
                <c:pt idx="0">
                  <c:v>Harwinton</c:v>
                </c:pt>
              </c:strCache>
            </c:strRef>
          </c:tx>
          <c:spPr>
            <a:ln w="28575" cap="rnd">
              <a:solidFill>
                <a:schemeClr val="accent3">
                  <a:lumMod val="6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3'!$B$13:$P$13</c:f>
              <c:numCache>
                <c:formatCode>General</c:formatCode>
                <c:ptCount val="15"/>
                <c:pt idx="0">
                  <c:v>25.0</c:v>
                </c:pt>
                <c:pt idx="1">
                  <c:v>17.0</c:v>
                </c:pt>
                <c:pt idx="2">
                  <c:v>30.0</c:v>
                </c:pt>
                <c:pt idx="3">
                  <c:v>19.0</c:v>
                </c:pt>
                <c:pt idx="4">
                  <c:v>30.0</c:v>
                </c:pt>
                <c:pt idx="5">
                  <c:v>24.0</c:v>
                </c:pt>
                <c:pt idx="6">
                  <c:v>23.0</c:v>
                </c:pt>
                <c:pt idx="7">
                  <c:v>14.0</c:v>
                </c:pt>
                <c:pt idx="8">
                  <c:v>11.0</c:v>
                </c:pt>
                <c:pt idx="9">
                  <c:v>8.0</c:v>
                </c:pt>
                <c:pt idx="10">
                  <c:v>11.0</c:v>
                </c:pt>
                <c:pt idx="11">
                  <c:v>6.0</c:v>
                </c:pt>
                <c:pt idx="12">
                  <c:v>8.0</c:v>
                </c:pt>
                <c:pt idx="13">
                  <c:v>1.0</c:v>
                </c:pt>
                <c:pt idx="14">
                  <c:v>5.0</c:v>
                </c:pt>
              </c:numCache>
            </c:numRef>
          </c:val>
          <c:smooth val="1"/>
          <c:extLst xmlns:c16r2="http://schemas.microsoft.com/office/drawing/2015/06/chart">
            <c:ext xmlns:c16="http://schemas.microsoft.com/office/drawing/2014/chart" uri="{C3380CC4-5D6E-409C-BE32-E72D297353CC}">
              <c16:uniqueId val="{00000007-3BF0-445E-AEB8-C6858252758E}"/>
            </c:ext>
          </c:extLst>
        </c:ser>
        <c:ser>
          <c:idx val="9"/>
          <c:order val="8"/>
          <c:tx>
            <c:strRef>
              <c:f>'Sheet 3'!$A$14</c:f>
              <c:strCache>
                <c:ptCount val="1"/>
                <c:pt idx="0">
                  <c:v>Kent</c:v>
                </c:pt>
              </c:strCache>
            </c:strRef>
          </c:tx>
          <c:spPr>
            <a:ln w="28575" cap="rnd">
              <a:solidFill>
                <a:schemeClr val="accent4">
                  <a:lumMod val="6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3'!$B$14:$P$14</c:f>
              <c:numCache>
                <c:formatCode>General</c:formatCode>
                <c:ptCount val="15"/>
                <c:pt idx="0">
                  <c:v>12.0</c:v>
                </c:pt>
                <c:pt idx="1">
                  <c:v>9.0</c:v>
                </c:pt>
                <c:pt idx="2">
                  <c:v>13.0</c:v>
                </c:pt>
                <c:pt idx="3">
                  <c:v>13.0</c:v>
                </c:pt>
                <c:pt idx="4">
                  <c:v>16.0</c:v>
                </c:pt>
                <c:pt idx="5">
                  <c:v>18.0</c:v>
                </c:pt>
                <c:pt idx="6">
                  <c:v>13.0</c:v>
                </c:pt>
                <c:pt idx="7">
                  <c:v>8.0</c:v>
                </c:pt>
                <c:pt idx="8">
                  <c:v>5.0</c:v>
                </c:pt>
                <c:pt idx="9">
                  <c:v>8.0</c:v>
                </c:pt>
                <c:pt idx="10">
                  <c:v>5.0</c:v>
                </c:pt>
                <c:pt idx="11">
                  <c:v>3.0</c:v>
                </c:pt>
                <c:pt idx="12">
                  <c:v>2.0</c:v>
                </c:pt>
                <c:pt idx="13">
                  <c:v>5.0</c:v>
                </c:pt>
                <c:pt idx="14">
                  <c:v>1.0</c:v>
                </c:pt>
              </c:numCache>
            </c:numRef>
          </c:val>
          <c:smooth val="1"/>
          <c:extLst xmlns:c16r2="http://schemas.microsoft.com/office/drawing/2015/06/chart">
            <c:ext xmlns:c16="http://schemas.microsoft.com/office/drawing/2014/chart" uri="{C3380CC4-5D6E-409C-BE32-E72D297353CC}">
              <c16:uniqueId val="{00000008-3BF0-445E-AEB8-C6858252758E}"/>
            </c:ext>
          </c:extLst>
        </c:ser>
        <c:ser>
          <c:idx val="10"/>
          <c:order val="9"/>
          <c:tx>
            <c:strRef>
              <c:f>'Sheet 3'!$A$15</c:f>
              <c:strCache>
                <c:ptCount val="1"/>
                <c:pt idx="0">
                  <c:v>Litchfield</c:v>
                </c:pt>
              </c:strCache>
            </c:strRef>
          </c:tx>
          <c:spPr>
            <a:ln w="28575" cap="rnd">
              <a:solidFill>
                <a:schemeClr val="accent5">
                  <a:lumMod val="6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3'!$B$15:$P$15</c:f>
              <c:numCache>
                <c:formatCode>General</c:formatCode>
                <c:ptCount val="15"/>
                <c:pt idx="0">
                  <c:v>23.0</c:v>
                </c:pt>
                <c:pt idx="1">
                  <c:v>33.0</c:v>
                </c:pt>
                <c:pt idx="2">
                  <c:v>33.0</c:v>
                </c:pt>
                <c:pt idx="3">
                  <c:v>29.0</c:v>
                </c:pt>
                <c:pt idx="4">
                  <c:v>55.0</c:v>
                </c:pt>
                <c:pt idx="5">
                  <c:v>49.0</c:v>
                </c:pt>
                <c:pt idx="6">
                  <c:v>31.0</c:v>
                </c:pt>
                <c:pt idx="7">
                  <c:v>10.0</c:v>
                </c:pt>
                <c:pt idx="8">
                  <c:v>14.0</c:v>
                </c:pt>
                <c:pt idx="9">
                  <c:v>12.0</c:v>
                </c:pt>
                <c:pt idx="10">
                  <c:v>5.0</c:v>
                </c:pt>
                <c:pt idx="11">
                  <c:v>5.0</c:v>
                </c:pt>
                <c:pt idx="12">
                  <c:v>9.0</c:v>
                </c:pt>
                <c:pt idx="13">
                  <c:v>13.0</c:v>
                </c:pt>
                <c:pt idx="14">
                  <c:v>13.0</c:v>
                </c:pt>
              </c:numCache>
            </c:numRef>
          </c:val>
          <c:smooth val="1"/>
          <c:extLst xmlns:c16r2="http://schemas.microsoft.com/office/drawing/2015/06/chart">
            <c:ext xmlns:c16="http://schemas.microsoft.com/office/drawing/2014/chart" uri="{C3380CC4-5D6E-409C-BE32-E72D297353CC}">
              <c16:uniqueId val="{00000009-3BF0-445E-AEB8-C6858252758E}"/>
            </c:ext>
          </c:extLst>
        </c:ser>
        <c:ser>
          <c:idx val="11"/>
          <c:order val="10"/>
          <c:tx>
            <c:strRef>
              <c:f>'Sheet 3'!$A$16</c:f>
              <c:strCache>
                <c:ptCount val="1"/>
                <c:pt idx="0">
                  <c:v>Morris</c:v>
                </c:pt>
              </c:strCache>
            </c:strRef>
          </c:tx>
          <c:spPr>
            <a:ln w="28575" cap="rnd">
              <a:solidFill>
                <a:schemeClr val="accent6">
                  <a:lumMod val="6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3'!$B$16:$P$16</c:f>
              <c:numCache>
                <c:formatCode>General</c:formatCode>
                <c:ptCount val="15"/>
                <c:pt idx="0">
                  <c:v>17.0</c:v>
                </c:pt>
                <c:pt idx="1">
                  <c:v>14.0</c:v>
                </c:pt>
                <c:pt idx="2">
                  <c:v>13.0</c:v>
                </c:pt>
                <c:pt idx="3">
                  <c:v>3.0</c:v>
                </c:pt>
                <c:pt idx="4">
                  <c:v>7.0</c:v>
                </c:pt>
                <c:pt idx="5">
                  <c:v>9.0</c:v>
                </c:pt>
                <c:pt idx="6">
                  <c:v>6.0</c:v>
                </c:pt>
                <c:pt idx="7">
                  <c:v>5.0</c:v>
                </c:pt>
                <c:pt idx="8">
                  <c:v>4.0</c:v>
                </c:pt>
                <c:pt idx="9">
                  <c:v>3.0</c:v>
                </c:pt>
                <c:pt idx="10">
                  <c:v>2.0</c:v>
                </c:pt>
                <c:pt idx="11">
                  <c:v>1.0</c:v>
                </c:pt>
                <c:pt idx="12">
                  <c:v>0.0</c:v>
                </c:pt>
                <c:pt idx="13">
                  <c:v>0.0</c:v>
                </c:pt>
                <c:pt idx="14">
                  <c:v>1.0</c:v>
                </c:pt>
              </c:numCache>
            </c:numRef>
          </c:val>
          <c:smooth val="1"/>
          <c:extLst xmlns:c16r2="http://schemas.microsoft.com/office/drawing/2015/06/chart">
            <c:ext xmlns:c16="http://schemas.microsoft.com/office/drawing/2014/chart" uri="{C3380CC4-5D6E-409C-BE32-E72D297353CC}">
              <c16:uniqueId val="{0000000A-3BF0-445E-AEB8-C6858252758E}"/>
            </c:ext>
          </c:extLst>
        </c:ser>
        <c:ser>
          <c:idx val="12"/>
          <c:order val="11"/>
          <c:tx>
            <c:strRef>
              <c:f>'Sheet 3'!$A$17</c:f>
              <c:strCache>
                <c:ptCount val="1"/>
                <c:pt idx="0">
                  <c:v>New Hartford</c:v>
                </c:pt>
              </c:strCache>
            </c:strRef>
          </c:tx>
          <c:spPr>
            <a:ln w="28575" cap="rnd">
              <a:solidFill>
                <a:schemeClr val="accent1">
                  <a:lumMod val="80000"/>
                  <a:lumOff val="2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3'!$B$17:$P$17</c:f>
              <c:numCache>
                <c:formatCode>General</c:formatCode>
                <c:ptCount val="15"/>
                <c:pt idx="0">
                  <c:v>48.0</c:v>
                </c:pt>
                <c:pt idx="1">
                  <c:v>63.0</c:v>
                </c:pt>
                <c:pt idx="2">
                  <c:v>61.0</c:v>
                </c:pt>
                <c:pt idx="3">
                  <c:v>47.0</c:v>
                </c:pt>
                <c:pt idx="4">
                  <c:v>46.0</c:v>
                </c:pt>
                <c:pt idx="5">
                  <c:v>35.0</c:v>
                </c:pt>
                <c:pt idx="6">
                  <c:v>22.0</c:v>
                </c:pt>
                <c:pt idx="7">
                  <c:v>15.0</c:v>
                </c:pt>
                <c:pt idx="8">
                  <c:v>12.0</c:v>
                </c:pt>
                <c:pt idx="9">
                  <c:v>16.0</c:v>
                </c:pt>
                <c:pt idx="10">
                  <c:v>9.0</c:v>
                </c:pt>
                <c:pt idx="11">
                  <c:v>5.0</c:v>
                </c:pt>
                <c:pt idx="12">
                  <c:v>2.0</c:v>
                </c:pt>
                <c:pt idx="13">
                  <c:v>6.0</c:v>
                </c:pt>
                <c:pt idx="14">
                  <c:v>6.0</c:v>
                </c:pt>
              </c:numCache>
            </c:numRef>
          </c:val>
          <c:smooth val="1"/>
          <c:extLst xmlns:c16r2="http://schemas.microsoft.com/office/drawing/2015/06/chart">
            <c:ext xmlns:c16="http://schemas.microsoft.com/office/drawing/2014/chart" uri="{C3380CC4-5D6E-409C-BE32-E72D297353CC}">
              <c16:uniqueId val="{0000000B-3BF0-445E-AEB8-C6858252758E}"/>
            </c:ext>
          </c:extLst>
        </c:ser>
        <c:ser>
          <c:idx val="13"/>
          <c:order val="12"/>
          <c:tx>
            <c:strRef>
              <c:f>'Sheet 3'!$A$18</c:f>
              <c:strCache>
                <c:ptCount val="1"/>
                <c:pt idx="0">
                  <c:v>Norfolk</c:v>
                </c:pt>
              </c:strCache>
            </c:strRef>
          </c:tx>
          <c:spPr>
            <a:ln w="28575" cap="rnd">
              <a:solidFill>
                <a:schemeClr val="accent2">
                  <a:lumMod val="80000"/>
                  <a:lumOff val="2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3'!$B$18:$P$18</c:f>
              <c:numCache>
                <c:formatCode>General</c:formatCode>
                <c:ptCount val="15"/>
                <c:pt idx="0">
                  <c:v>4.0</c:v>
                </c:pt>
                <c:pt idx="1">
                  <c:v>3.0</c:v>
                </c:pt>
                <c:pt idx="2">
                  <c:v>2.0</c:v>
                </c:pt>
                <c:pt idx="3">
                  <c:v>6.0</c:v>
                </c:pt>
                <c:pt idx="4">
                  <c:v>3.0</c:v>
                </c:pt>
                <c:pt idx="5">
                  <c:v>7.0</c:v>
                </c:pt>
                <c:pt idx="6">
                  <c:v>2.0</c:v>
                </c:pt>
                <c:pt idx="7">
                  <c:v>4.0</c:v>
                </c:pt>
                <c:pt idx="8">
                  <c:v>3.0</c:v>
                </c:pt>
                <c:pt idx="9">
                  <c:v>1.0</c:v>
                </c:pt>
                <c:pt idx="10">
                  <c:v>2.0</c:v>
                </c:pt>
                <c:pt idx="11">
                  <c:v>1.0</c:v>
                </c:pt>
                <c:pt idx="12">
                  <c:v>1.0</c:v>
                </c:pt>
                <c:pt idx="13">
                  <c:v>0.0</c:v>
                </c:pt>
                <c:pt idx="14">
                  <c:v>2.0</c:v>
                </c:pt>
              </c:numCache>
            </c:numRef>
          </c:val>
          <c:smooth val="1"/>
          <c:extLst xmlns:c16r2="http://schemas.microsoft.com/office/drawing/2015/06/chart">
            <c:ext xmlns:c16="http://schemas.microsoft.com/office/drawing/2014/chart" uri="{C3380CC4-5D6E-409C-BE32-E72D297353CC}">
              <c16:uniqueId val="{0000000C-3BF0-445E-AEB8-C6858252758E}"/>
            </c:ext>
          </c:extLst>
        </c:ser>
        <c:ser>
          <c:idx val="14"/>
          <c:order val="13"/>
          <c:tx>
            <c:strRef>
              <c:f>'Sheet 3'!$A$19</c:f>
              <c:strCache>
                <c:ptCount val="1"/>
                <c:pt idx="0">
                  <c:v>North Canaan</c:v>
                </c:pt>
              </c:strCache>
            </c:strRef>
          </c:tx>
          <c:spPr>
            <a:ln w="28575" cap="rnd">
              <a:solidFill>
                <a:schemeClr val="accent3">
                  <a:lumMod val="80000"/>
                  <a:lumOff val="2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3'!$B$19:$P$19</c:f>
              <c:numCache>
                <c:formatCode>General</c:formatCode>
                <c:ptCount val="15"/>
                <c:pt idx="0">
                  <c:v>4.0</c:v>
                </c:pt>
                <c:pt idx="1">
                  <c:v>5.0</c:v>
                </c:pt>
                <c:pt idx="2">
                  <c:v>5.0</c:v>
                </c:pt>
                <c:pt idx="3">
                  <c:v>7.0</c:v>
                </c:pt>
                <c:pt idx="4">
                  <c:v>11.0</c:v>
                </c:pt>
                <c:pt idx="5">
                  <c:v>8.0</c:v>
                </c:pt>
                <c:pt idx="6">
                  <c:v>9.0</c:v>
                </c:pt>
                <c:pt idx="7">
                  <c:v>9.0</c:v>
                </c:pt>
                <c:pt idx="8">
                  <c:v>5.0</c:v>
                </c:pt>
                <c:pt idx="9">
                  <c:v>1.0</c:v>
                </c:pt>
                <c:pt idx="10">
                  <c:v>3.0</c:v>
                </c:pt>
                <c:pt idx="11">
                  <c:v>2.0</c:v>
                </c:pt>
                <c:pt idx="12">
                  <c:v>1.0</c:v>
                </c:pt>
                <c:pt idx="13">
                  <c:v>0.0</c:v>
                </c:pt>
                <c:pt idx="14">
                  <c:v>0.0</c:v>
                </c:pt>
              </c:numCache>
            </c:numRef>
          </c:val>
          <c:smooth val="1"/>
          <c:extLst xmlns:c16r2="http://schemas.microsoft.com/office/drawing/2015/06/chart">
            <c:ext xmlns:c16="http://schemas.microsoft.com/office/drawing/2014/chart" uri="{C3380CC4-5D6E-409C-BE32-E72D297353CC}">
              <c16:uniqueId val="{0000000D-3BF0-445E-AEB8-C6858252758E}"/>
            </c:ext>
          </c:extLst>
        </c:ser>
        <c:ser>
          <c:idx val="15"/>
          <c:order val="14"/>
          <c:tx>
            <c:strRef>
              <c:f>'Sheet 3'!$A$20</c:f>
              <c:strCache>
                <c:ptCount val="1"/>
                <c:pt idx="0">
                  <c:v>Roxbury</c:v>
                </c:pt>
              </c:strCache>
            </c:strRef>
          </c:tx>
          <c:spPr>
            <a:ln w="28575" cap="rnd">
              <a:solidFill>
                <a:schemeClr val="accent4">
                  <a:lumMod val="80000"/>
                  <a:lumOff val="2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3'!$B$20:$P$20</c:f>
              <c:numCache>
                <c:formatCode>General</c:formatCode>
                <c:ptCount val="15"/>
                <c:pt idx="0">
                  <c:v>24.0</c:v>
                </c:pt>
                <c:pt idx="1">
                  <c:v>23.0</c:v>
                </c:pt>
                <c:pt idx="2">
                  <c:v>17.0</c:v>
                </c:pt>
                <c:pt idx="3">
                  <c:v>16.0</c:v>
                </c:pt>
                <c:pt idx="4">
                  <c:v>14.0</c:v>
                </c:pt>
                <c:pt idx="5">
                  <c:v>15.0</c:v>
                </c:pt>
                <c:pt idx="6">
                  <c:v>7.0</c:v>
                </c:pt>
                <c:pt idx="7">
                  <c:v>4.0</c:v>
                </c:pt>
                <c:pt idx="8">
                  <c:v>2.0</c:v>
                </c:pt>
                <c:pt idx="9">
                  <c:v>0.0</c:v>
                </c:pt>
                <c:pt idx="10">
                  <c:v>3.0</c:v>
                </c:pt>
                <c:pt idx="11">
                  <c:v>4.0</c:v>
                </c:pt>
                <c:pt idx="12">
                  <c:v>0.0</c:v>
                </c:pt>
                <c:pt idx="13">
                  <c:v>0.0</c:v>
                </c:pt>
                <c:pt idx="14">
                  <c:v>3.0</c:v>
                </c:pt>
              </c:numCache>
            </c:numRef>
          </c:val>
          <c:smooth val="1"/>
          <c:extLst xmlns:c16r2="http://schemas.microsoft.com/office/drawing/2015/06/chart">
            <c:ext xmlns:c16="http://schemas.microsoft.com/office/drawing/2014/chart" uri="{C3380CC4-5D6E-409C-BE32-E72D297353CC}">
              <c16:uniqueId val="{0000000E-3BF0-445E-AEB8-C6858252758E}"/>
            </c:ext>
          </c:extLst>
        </c:ser>
        <c:ser>
          <c:idx val="16"/>
          <c:order val="15"/>
          <c:tx>
            <c:strRef>
              <c:f>'Sheet 3'!$A$21</c:f>
              <c:strCache>
                <c:ptCount val="1"/>
                <c:pt idx="0">
                  <c:v>Salisbury</c:v>
                </c:pt>
              </c:strCache>
            </c:strRef>
          </c:tx>
          <c:spPr>
            <a:ln w="28575" cap="rnd">
              <a:solidFill>
                <a:schemeClr val="accent5">
                  <a:lumMod val="80000"/>
                  <a:lumOff val="2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3'!$B$21:$P$21</c:f>
              <c:numCache>
                <c:formatCode>General</c:formatCode>
                <c:ptCount val="15"/>
                <c:pt idx="0">
                  <c:v>9.0</c:v>
                </c:pt>
                <c:pt idx="1">
                  <c:v>17.0</c:v>
                </c:pt>
                <c:pt idx="2">
                  <c:v>18.0</c:v>
                </c:pt>
                <c:pt idx="3">
                  <c:v>12.0</c:v>
                </c:pt>
                <c:pt idx="4">
                  <c:v>14.0</c:v>
                </c:pt>
                <c:pt idx="5">
                  <c:v>13.0</c:v>
                </c:pt>
                <c:pt idx="6">
                  <c:v>11.0</c:v>
                </c:pt>
                <c:pt idx="7">
                  <c:v>8.0</c:v>
                </c:pt>
                <c:pt idx="8">
                  <c:v>5.0</c:v>
                </c:pt>
                <c:pt idx="9">
                  <c:v>3.0</c:v>
                </c:pt>
                <c:pt idx="10">
                  <c:v>3.0</c:v>
                </c:pt>
                <c:pt idx="11">
                  <c:v>10.0</c:v>
                </c:pt>
                <c:pt idx="12">
                  <c:v>10.0</c:v>
                </c:pt>
                <c:pt idx="13">
                  <c:v>10.0</c:v>
                </c:pt>
                <c:pt idx="14">
                  <c:v>2.0</c:v>
                </c:pt>
              </c:numCache>
            </c:numRef>
          </c:val>
          <c:smooth val="1"/>
          <c:extLst xmlns:c16r2="http://schemas.microsoft.com/office/drawing/2015/06/chart">
            <c:ext xmlns:c16="http://schemas.microsoft.com/office/drawing/2014/chart" uri="{C3380CC4-5D6E-409C-BE32-E72D297353CC}">
              <c16:uniqueId val="{0000000F-3BF0-445E-AEB8-C6858252758E}"/>
            </c:ext>
          </c:extLst>
        </c:ser>
        <c:ser>
          <c:idx val="17"/>
          <c:order val="16"/>
          <c:tx>
            <c:strRef>
              <c:f>'Sheet 3'!$A$22</c:f>
              <c:strCache>
                <c:ptCount val="1"/>
                <c:pt idx="0">
                  <c:v>Sharon</c:v>
                </c:pt>
              </c:strCache>
            </c:strRef>
          </c:tx>
          <c:spPr>
            <a:ln w="28575" cap="rnd">
              <a:solidFill>
                <a:schemeClr val="accent6">
                  <a:lumMod val="80000"/>
                  <a:lumOff val="2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3'!$B$22:$P$22</c:f>
              <c:numCache>
                <c:formatCode>General</c:formatCode>
                <c:ptCount val="15"/>
                <c:pt idx="0">
                  <c:v>13.0</c:v>
                </c:pt>
                <c:pt idx="1">
                  <c:v>7.0</c:v>
                </c:pt>
                <c:pt idx="2">
                  <c:v>10.0</c:v>
                </c:pt>
                <c:pt idx="3">
                  <c:v>11.0</c:v>
                </c:pt>
                <c:pt idx="4">
                  <c:v>20.0</c:v>
                </c:pt>
                <c:pt idx="5">
                  <c:v>15.0</c:v>
                </c:pt>
                <c:pt idx="6">
                  <c:v>10.0</c:v>
                </c:pt>
                <c:pt idx="7">
                  <c:v>9.0</c:v>
                </c:pt>
                <c:pt idx="8">
                  <c:v>7.0</c:v>
                </c:pt>
                <c:pt idx="9">
                  <c:v>6.0</c:v>
                </c:pt>
                <c:pt idx="10">
                  <c:v>9.0</c:v>
                </c:pt>
                <c:pt idx="11">
                  <c:v>3.0</c:v>
                </c:pt>
                <c:pt idx="12">
                  <c:v>3.0</c:v>
                </c:pt>
                <c:pt idx="13">
                  <c:v>5.0</c:v>
                </c:pt>
                <c:pt idx="14">
                  <c:v>6.0</c:v>
                </c:pt>
              </c:numCache>
            </c:numRef>
          </c:val>
          <c:smooth val="1"/>
          <c:extLst xmlns:c16r2="http://schemas.microsoft.com/office/drawing/2015/06/chart">
            <c:ext xmlns:c16="http://schemas.microsoft.com/office/drawing/2014/chart" uri="{C3380CC4-5D6E-409C-BE32-E72D297353CC}">
              <c16:uniqueId val="{00000010-3BF0-445E-AEB8-C6858252758E}"/>
            </c:ext>
          </c:extLst>
        </c:ser>
        <c:ser>
          <c:idx val="18"/>
          <c:order val="17"/>
          <c:tx>
            <c:strRef>
              <c:f>'Sheet 3'!$A$23</c:f>
              <c:strCache>
                <c:ptCount val="1"/>
                <c:pt idx="0">
                  <c:v>Torrington</c:v>
                </c:pt>
              </c:strCache>
            </c:strRef>
          </c:tx>
          <c:spPr>
            <a:ln w="28575" cap="rnd">
              <a:solidFill>
                <a:schemeClr val="accent1">
                  <a:lumMod val="8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3'!$B$23:$P$23</c:f>
              <c:numCache>
                <c:formatCode>General</c:formatCode>
                <c:ptCount val="15"/>
                <c:pt idx="0">
                  <c:v>71.0</c:v>
                </c:pt>
                <c:pt idx="1">
                  <c:v>82.0</c:v>
                </c:pt>
                <c:pt idx="2">
                  <c:v>102.0</c:v>
                </c:pt>
                <c:pt idx="3">
                  <c:v>111.0</c:v>
                </c:pt>
                <c:pt idx="4">
                  <c:v>110.0</c:v>
                </c:pt>
                <c:pt idx="5">
                  <c:v>108.0</c:v>
                </c:pt>
                <c:pt idx="6">
                  <c:v>61.0</c:v>
                </c:pt>
                <c:pt idx="7">
                  <c:v>57.0</c:v>
                </c:pt>
                <c:pt idx="8">
                  <c:v>13.0</c:v>
                </c:pt>
                <c:pt idx="9">
                  <c:v>9.0</c:v>
                </c:pt>
                <c:pt idx="10">
                  <c:v>8.0</c:v>
                </c:pt>
                <c:pt idx="11">
                  <c:v>3.0</c:v>
                </c:pt>
                <c:pt idx="12">
                  <c:v>3.0</c:v>
                </c:pt>
                <c:pt idx="13">
                  <c:v>2.0</c:v>
                </c:pt>
                <c:pt idx="14">
                  <c:v>7.0</c:v>
                </c:pt>
              </c:numCache>
            </c:numRef>
          </c:val>
          <c:smooth val="1"/>
          <c:extLst xmlns:c16r2="http://schemas.microsoft.com/office/drawing/2015/06/chart">
            <c:ext xmlns:c16="http://schemas.microsoft.com/office/drawing/2014/chart" uri="{C3380CC4-5D6E-409C-BE32-E72D297353CC}">
              <c16:uniqueId val="{00000011-3BF0-445E-AEB8-C6858252758E}"/>
            </c:ext>
          </c:extLst>
        </c:ser>
        <c:ser>
          <c:idx val="19"/>
          <c:order val="18"/>
          <c:tx>
            <c:strRef>
              <c:f>'Sheet 3'!$A$24</c:f>
              <c:strCache>
                <c:ptCount val="1"/>
                <c:pt idx="0">
                  <c:v>Warren</c:v>
                </c:pt>
              </c:strCache>
            </c:strRef>
          </c:tx>
          <c:spPr>
            <a:ln w="28575" cap="rnd">
              <a:solidFill>
                <a:schemeClr val="accent2">
                  <a:lumMod val="8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3'!$B$24:$P$24</c:f>
              <c:numCache>
                <c:formatCode>General</c:formatCode>
                <c:ptCount val="15"/>
                <c:pt idx="0">
                  <c:v>10.0</c:v>
                </c:pt>
                <c:pt idx="1">
                  <c:v>12.0</c:v>
                </c:pt>
                <c:pt idx="2">
                  <c:v>10.0</c:v>
                </c:pt>
                <c:pt idx="3">
                  <c:v>13.0</c:v>
                </c:pt>
                <c:pt idx="4">
                  <c:v>14.0</c:v>
                </c:pt>
                <c:pt idx="5">
                  <c:v>17.0</c:v>
                </c:pt>
                <c:pt idx="6">
                  <c:v>12.0</c:v>
                </c:pt>
                <c:pt idx="7">
                  <c:v>6.0</c:v>
                </c:pt>
                <c:pt idx="8">
                  <c:v>1.0</c:v>
                </c:pt>
                <c:pt idx="9">
                  <c:v>1.0</c:v>
                </c:pt>
                <c:pt idx="10">
                  <c:v>3.0</c:v>
                </c:pt>
                <c:pt idx="11">
                  <c:v>2.0</c:v>
                </c:pt>
                <c:pt idx="12">
                  <c:v>3.0</c:v>
                </c:pt>
                <c:pt idx="13">
                  <c:v>1.0</c:v>
                </c:pt>
                <c:pt idx="14">
                  <c:v>2.0</c:v>
                </c:pt>
              </c:numCache>
            </c:numRef>
          </c:val>
          <c:smooth val="1"/>
          <c:extLst xmlns:c16r2="http://schemas.microsoft.com/office/drawing/2015/06/chart">
            <c:ext xmlns:c16="http://schemas.microsoft.com/office/drawing/2014/chart" uri="{C3380CC4-5D6E-409C-BE32-E72D297353CC}">
              <c16:uniqueId val="{00000012-3BF0-445E-AEB8-C6858252758E}"/>
            </c:ext>
          </c:extLst>
        </c:ser>
        <c:ser>
          <c:idx val="20"/>
          <c:order val="19"/>
          <c:tx>
            <c:strRef>
              <c:f>'Sheet 3'!$A$25</c:f>
              <c:strCache>
                <c:ptCount val="1"/>
                <c:pt idx="0">
                  <c:v>Washington</c:v>
                </c:pt>
              </c:strCache>
            </c:strRef>
          </c:tx>
          <c:spPr>
            <a:ln w="28575" cap="rnd">
              <a:solidFill>
                <a:schemeClr val="accent3">
                  <a:lumMod val="8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3'!$B$25:$P$25</c:f>
              <c:numCache>
                <c:formatCode>General</c:formatCode>
                <c:ptCount val="15"/>
                <c:pt idx="0">
                  <c:v>10.0</c:v>
                </c:pt>
                <c:pt idx="1">
                  <c:v>8.0</c:v>
                </c:pt>
                <c:pt idx="2">
                  <c:v>8.0</c:v>
                </c:pt>
                <c:pt idx="3">
                  <c:v>7.0</c:v>
                </c:pt>
                <c:pt idx="4">
                  <c:v>10.0</c:v>
                </c:pt>
                <c:pt idx="5">
                  <c:v>18.0</c:v>
                </c:pt>
                <c:pt idx="6">
                  <c:v>15.0</c:v>
                </c:pt>
                <c:pt idx="7">
                  <c:v>6.0</c:v>
                </c:pt>
                <c:pt idx="8">
                  <c:v>12.0</c:v>
                </c:pt>
                <c:pt idx="9">
                  <c:v>6.0</c:v>
                </c:pt>
                <c:pt idx="10">
                  <c:v>4.0</c:v>
                </c:pt>
                <c:pt idx="11">
                  <c:v>4.0</c:v>
                </c:pt>
                <c:pt idx="12">
                  <c:v>3.0</c:v>
                </c:pt>
                <c:pt idx="13">
                  <c:v>5.0</c:v>
                </c:pt>
                <c:pt idx="14">
                  <c:v>8.0</c:v>
                </c:pt>
              </c:numCache>
            </c:numRef>
          </c:val>
          <c:smooth val="1"/>
          <c:extLst xmlns:c16r2="http://schemas.microsoft.com/office/drawing/2015/06/chart">
            <c:ext xmlns:c16="http://schemas.microsoft.com/office/drawing/2014/chart" uri="{C3380CC4-5D6E-409C-BE32-E72D297353CC}">
              <c16:uniqueId val="{00000013-3BF0-445E-AEB8-C6858252758E}"/>
            </c:ext>
          </c:extLst>
        </c:ser>
        <c:ser>
          <c:idx val="21"/>
          <c:order val="20"/>
          <c:tx>
            <c:strRef>
              <c:f>'Sheet 3'!$A$26</c:f>
              <c:strCache>
                <c:ptCount val="1"/>
                <c:pt idx="0">
                  <c:v>Winchester</c:v>
                </c:pt>
              </c:strCache>
            </c:strRef>
          </c:tx>
          <c:spPr>
            <a:ln w="28575" cap="rnd">
              <a:solidFill>
                <a:schemeClr val="accent4">
                  <a:lumMod val="80000"/>
                </a:schemeClr>
              </a:solidFill>
              <a:round/>
            </a:ln>
            <a:effectLst/>
          </c:spPr>
          <c:marker>
            <c:symbol val="none"/>
          </c:marker>
          <c:cat>
            <c:numRef>
              <c:f>'Sheet 3'!$B$3:$P$3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'Sheet 3'!$B$26:$P$26</c:f>
              <c:numCache>
                <c:formatCode>General</c:formatCode>
                <c:ptCount val="15"/>
                <c:pt idx="0">
                  <c:v>15.0</c:v>
                </c:pt>
                <c:pt idx="1">
                  <c:v>18.0</c:v>
                </c:pt>
                <c:pt idx="2">
                  <c:v>27.0</c:v>
                </c:pt>
                <c:pt idx="3">
                  <c:v>48.0</c:v>
                </c:pt>
                <c:pt idx="4">
                  <c:v>29.0</c:v>
                </c:pt>
                <c:pt idx="5">
                  <c:v>39.0</c:v>
                </c:pt>
                <c:pt idx="6">
                  <c:v>33.0</c:v>
                </c:pt>
                <c:pt idx="7">
                  <c:v>23.0</c:v>
                </c:pt>
                <c:pt idx="8">
                  <c:v>15.0</c:v>
                </c:pt>
                <c:pt idx="9">
                  <c:v>8.0</c:v>
                </c:pt>
                <c:pt idx="10">
                  <c:v>3.0</c:v>
                </c:pt>
                <c:pt idx="11">
                  <c:v>3.0</c:v>
                </c:pt>
                <c:pt idx="12">
                  <c:v>34.0</c:v>
                </c:pt>
                <c:pt idx="13">
                  <c:v>27.0</c:v>
                </c:pt>
                <c:pt idx="14">
                  <c:v>3.0</c:v>
                </c:pt>
              </c:numCache>
            </c:numRef>
          </c:val>
          <c:smooth val="1"/>
          <c:extLst xmlns:c16r2="http://schemas.microsoft.com/office/drawing/2015/06/chart">
            <c:ext xmlns:c16="http://schemas.microsoft.com/office/drawing/2014/chart" uri="{C3380CC4-5D6E-409C-BE32-E72D297353CC}">
              <c16:uniqueId val="{00000014-3BF0-445E-AEB8-C6858252758E}"/>
            </c:ext>
          </c:extLst>
        </c:ser>
        <c:dLbls/>
        <c:marker val="1"/>
        <c:axId val="467334616"/>
        <c:axId val="467338376"/>
        <c:extLst xmlns:c16r2="http://schemas.microsoft.com/office/drawing/2015/06/chart">
          <c:ext xmlns:c15="http://schemas.microsoft.com/office/drawing/2012/chart" uri="{02D57815-91ED-43cb-92C2-25804820EDAC}">
            <c15:filteredLineSeries>
              <c15:ser>
                <c:idx val="0"/>
                <c:order val="0"/>
                <c:tx>
                  <c:strRef>
                    <c:extLst>
                      <c:ext uri="{02D57815-91ED-43cb-92C2-25804820EDAC}">
                        <c15:formulaRef>
                          <c15:sqref>'Sheet 3'!$A$5</c15:sqref>
                        </c15:formulaRef>
                      </c:ext>
                    </c:extLst>
                    <c:strCache>
                      <c:ptCount val="1"/>
                      <c:pt idx="0">
                        <c:v>Northwest Hills</c:v>
                      </c:pt>
                    </c:strCache>
                  </c:strRef>
                </c:tx>
                <c:spPr>
                  <a:ln w="28575" cap="rnd">
                    <a:solidFill>
                      <a:srgbClr val="7030A0"/>
                    </a:solidFill>
                    <a:round/>
                  </a:ln>
                  <a:effectLst/>
                </c:spPr>
                <c:marker>
                  <c:symbol val="none"/>
                </c:marker>
                <c:cat>
                  <c:numRef>
                    <c:extLst>
                      <c:ext uri="{02D57815-91ED-43cb-92C2-25804820EDAC}">
                        <c15:formulaRef>
                          <c15:sqref>'Sheet 3'!$B$3:$P$3</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c:ext uri="{02D57815-91ED-43cb-92C2-25804820EDAC}">
                        <c15:formulaRef>
                          <c15:sqref>'Sheet 3'!$B$5:$P$5</c15:sqref>
                        </c15:formulaRef>
                      </c:ext>
                    </c:extLst>
                    <c:numCache>
                      <c:formatCode>General</c:formatCode>
                      <c:ptCount val="15"/>
                      <c:pt idx="0">
                        <c:v>431</c:v>
                      </c:pt>
                      <c:pt idx="1">
                        <c:v>473</c:v>
                      </c:pt>
                      <c:pt idx="2">
                        <c:v>507</c:v>
                      </c:pt>
                      <c:pt idx="3">
                        <c:v>489</c:v>
                      </c:pt>
                      <c:pt idx="4">
                        <c:v>532</c:v>
                      </c:pt>
                      <c:pt idx="5">
                        <c:v>488</c:v>
                      </c:pt>
                      <c:pt idx="6">
                        <c:v>351</c:v>
                      </c:pt>
                      <c:pt idx="7">
                        <c:v>265</c:v>
                      </c:pt>
                      <c:pt idx="8">
                        <c:v>161</c:v>
                      </c:pt>
                      <c:pt idx="9">
                        <c:v>120</c:v>
                      </c:pt>
                      <c:pt idx="10">
                        <c:v>112</c:v>
                      </c:pt>
                      <c:pt idx="11">
                        <c:v>75</c:v>
                      </c:pt>
                      <c:pt idx="12">
                        <c:v>122</c:v>
                      </c:pt>
                      <c:pt idx="13">
                        <c:v>128</c:v>
                      </c:pt>
                      <c:pt idx="14">
                        <c:v>111</c:v>
                      </c:pt>
                    </c:numCache>
                  </c:numRef>
                </c:val>
                <c:smooth val="1"/>
                <c:extLst>
                  <c:ext xmlns:c16="http://schemas.microsoft.com/office/drawing/2014/chart" uri="{C3380CC4-5D6E-409C-BE32-E72D297353CC}">
                    <c16:uniqueId val="{00000015-3BF0-445E-AEB8-C6858252758E}"/>
                  </c:ext>
                </c:extLst>
              </c15:ser>
            </c15:filteredLineSeries>
          </c:ext>
        </c:extLst>
      </c:lineChart>
      <c:catAx>
        <c:axId val="467334616"/>
        <c:scaling>
          <c:orientation val="minMax"/>
        </c:scaling>
        <c:axPos val="b"/>
        <c:numFmt formatCode="General" sourceLinked="1"/>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338376"/>
        <c:crosses val="autoZero"/>
        <c:auto val="1"/>
        <c:lblAlgn val="ctr"/>
        <c:lblOffset val="100"/>
      </c:catAx>
      <c:valAx>
        <c:axId val="46733837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334616"/>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 use (1995)</a:t>
            </a:r>
          </a:p>
        </c:rich>
      </c:tx>
      <c:spPr>
        <a:noFill/>
        <a:ln>
          <a:noFill/>
        </a:ln>
        <a:effectLst/>
      </c:spPr>
    </c:title>
    <c:plotArea>
      <c:layout/>
      <c:barChart>
        <c:barDir val="col"/>
        <c:grouping val="percentStacked"/>
        <c:ser>
          <c:idx val="0"/>
          <c:order val="0"/>
          <c:tx>
            <c:strRef>
              <c:f>'Sheet 7'!$B$3</c:f>
              <c:strCache>
                <c:ptCount val="1"/>
                <c:pt idx="0">
                  <c:v>Developed</c:v>
                </c:pt>
              </c:strCache>
            </c:strRef>
          </c:tx>
          <c:spPr>
            <a:solidFill>
              <a:schemeClr val="accent1"/>
            </a:solidFill>
            <a:ln>
              <a:noFill/>
            </a:ln>
            <a:effectLst/>
          </c:spPr>
          <c:cat>
            <c:strRef>
              <c:f>'Sheet 7'!$A$4:$A$26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7'!$B$4:$B$26</c:f>
              <c:numCache>
                <c:formatCode>_(* #,##0_);_(* \(#,##0\);_(* "-"??_);_(@_)</c:formatCode>
                <c:ptCount val="23"/>
                <c:pt idx="0">
                  <c:v>885.5</c:v>
                </c:pt>
                <c:pt idx="1">
                  <c:v>40156.0</c:v>
                </c:pt>
                <c:pt idx="2">
                  <c:v>1757.0</c:v>
                </c:pt>
                <c:pt idx="3">
                  <c:v>1956.0</c:v>
                </c:pt>
                <c:pt idx="4">
                  <c:v>984.0</c:v>
                </c:pt>
                <c:pt idx="5">
                  <c:v>1049.0</c:v>
                </c:pt>
                <c:pt idx="6">
                  <c:v>1619.0</c:v>
                </c:pt>
                <c:pt idx="7">
                  <c:v>1658.0</c:v>
                </c:pt>
                <c:pt idx="8">
                  <c:v>1237.0</c:v>
                </c:pt>
                <c:pt idx="9">
                  <c:v>1692.0</c:v>
                </c:pt>
                <c:pt idx="10">
                  <c:v>1752.0</c:v>
                </c:pt>
                <c:pt idx="11">
                  <c:v>3398.0</c:v>
                </c:pt>
                <c:pt idx="12">
                  <c:v>999.0</c:v>
                </c:pt>
                <c:pt idx="13">
                  <c:v>2152.0</c:v>
                </c:pt>
                <c:pt idx="14">
                  <c:v>1529.0</c:v>
                </c:pt>
                <c:pt idx="15">
                  <c:v>1176.0</c:v>
                </c:pt>
                <c:pt idx="16">
                  <c:v>1052.0</c:v>
                </c:pt>
                <c:pt idx="17">
                  <c:v>2754.0</c:v>
                </c:pt>
                <c:pt idx="18">
                  <c:v>2309.0</c:v>
                </c:pt>
                <c:pt idx="19">
                  <c:v>5516.0</c:v>
                </c:pt>
                <c:pt idx="20">
                  <c:v>1000.0</c:v>
                </c:pt>
                <c:pt idx="21">
                  <c:v>2086.0</c:v>
                </c:pt>
                <c:pt idx="22">
                  <c:v>2481.0</c:v>
                </c:pt>
              </c:numCache>
            </c:numRef>
          </c:val>
          <c:extLst xmlns:c16r2="http://schemas.microsoft.com/office/drawing/2015/06/chart">
            <c:ext xmlns:c16="http://schemas.microsoft.com/office/drawing/2014/chart" uri="{C3380CC4-5D6E-409C-BE32-E72D297353CC}">
              <c16:uniqueId val="{00000000-93F5-49EF-A4F4-DE87B908E6FF}"/>
            </c:ext>
          </c:extLst>
        </c:ser>
        <c:ser>
          <c:idx val="1"/>
          <c:order val="1"/>
          <c:tx>
            <c:strRef>
              <c:f>'Sheet 7'!$C$3</c:f>
              <c:strCache>
                <c:ptCount val="1"/>
                <c:pt idx="0">
                  <c:v>Other</c:v>
                </c:pt>
              </c:strCache>
            </c:strRef>
          </c:tx>
          <c:spPr>
            <a:solidFill>
              <a:schemeClr val="accent2"/>
            </a:solidFill>
            <a:ln>
              <a:noFill/>
            </a:ln>
            <a:effectLst/>
          </c:spPr>
          <c:cat>
            <c:strRef>
              <c:f>'Sheet 7'!$A$4:$A$26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7'!$C$4:$C$26</c:f>
              <c:numCache>
                <c:formatCode>_(* #,##0_);_(* \(#,##0\);_(* "-"??_);_(@_)</c:formatCode>
                <c:ptCount val="23"/>
                <c:pt idx="0">
                  <c:v>4083.7</c:v>
                </c:pt>
                <c:pt idx="1">
                  <c:v>476948.0</c:v>
                </c:pt>
                <c:pt idx="2">
                  <c:v>23020.0</c:v>
                </c:pt>
                <c:pt idx="3">
                  <c:v>17544.0</c:v>
                </c:pt>
                <c:pt idx="4">
                  <c:v>20228.0</c:v>
                </c:pt>
                <c:pt idx="5">
                  <c:v>19997.0</c:v>
                </c:pt>
                <c:pt idx="6">
                  <c:v>28098.0</c:v>
                </c:pt>
                <c:pt idx="7">
                  <c:v>27277.0</c:v>
                </c:pt>
                <c:pt idx="8">
                  <c:v>20697.0</c:v>
                </c:pt>
                <c:pt idx="9">
                  <c:v>18217.0</c:v>
                </c:pt>
                <c:pt idx="10">
                  <c:v>30057.0</c:v>
                </c:pt>
                <c:pt idx="11">
                  <c:v>33039.0</c:v>
                </c:pt>
                <c:pt idx="12">
                  <c:v>10963.0</c:v>
                </c:pt>
                <c:pt idx="13">
                  <c:v>22210.0</c:v>
                </c:pt>
                <c:pt idx="14">
                  <c:v>28134.0</c:v>
                </c:pt>
                <c:pt idx="15">
                  <c:v>11320.0</c:v>
                </c:pt>
                <c:pt idx="16">
                  <c:v>15774.0</c:v>
                </c:pt>
                <c:pt idx="17">
                  <c:v>35758.0</c:v>
                </c:pt>
                <c:pt idx="18">
                  <c:v>35901.0</c:v>
                </c:pt>
                <c:pt idx="19">
                  <c:v>20277.0</c:v>
                </c:pt>
                <c:pt idx="20">
                  <c:v>16599.0</c:v>
                </c:pt>
                <c:pt idx="21">
                  <c:v>22643.0</c:v>
                </c:pt>
                <c:pt idx="22">
                  <c:v>19195.0</c:v>
                </c:pt>
              </c:numCache>
            </c:numRef>
          </c:val>
          <c:extLst xmlns:c16r2="http://schemas.microsoft.com/office/drawing/2015/06/chart">
            <c:ext xmlns:c16="http://schemas.microsoft.com/office/drawing/2014/chart" uri="{C3380CC4-5D6E-409C-BE32-E72D297353CC}">
              <c16:uniqueId val="{00000001-93F5-49EF-A4F4-DE87B908E6FF}"/>
            </c:ext>
          </c:extLst>
        </c:ser>
        <c:dLbls/>
        <c:overlap val="100"/>
        <c:axId val="467253272"/>
        <c:axId val="466669272"/>
      </c:barChart>
      <c:catAx>
        <c:axId val="46725327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669272"/>
        <c:crosses val="autoZero"/>
        <c:auto val="1"/>
        <c:lblAlgn val="ctr"/>
        <c:lblOffset val="100"/>
      </c:catAx>
      <c:valAx>
        <c:axId val="466669272"/>
        <c:scaling>
          <c:orientation val="minMax"/>
          <c:max val="0.25"/>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5327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 use (2002)</a:t>
            </a:r>
          </a:p>
        </c:rich>
      </c:tx>
      <c:spPr>
        <a:noFill/>
        <a:ln>
          <a:noFill/>
        </a:ln>
        <a:effectLst/>
      </c:spPr>
    </c:title>
    <c:plotArea>
      <c:layout/>
      <c:barChart>
        <c:barDir val="col"/>
        <c:grouping val="percentStacked"/>
        <c:ser>
          <c:idx val="0"/>
          <c:order val="0"/>
          <c:tx>
            <c:strRef>
              <c:f>'Sheet 7'!$D$3</c:f>
              <c:strCache>
                <c:ptCount val="1"/>
                <c:pt idx="0">
                  <c:v>Developed</c:v>
                </c:pt>
              </c:strCache>
            </c:strRef>
          </c:tx>
          <c:spPr>
            <a:solidFill>
              <a:schemeClr val="accent1"/>
            </a:solidFill>
            <a:ln>
              <a:noFill/>
            </a:ln>
            <a:effectLst/>
          </c:spPr>
          <c:cat>
            <c:strRef>
              <c:f>'Sheet 7'!$A$4:$A$26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7'!$D$4:$D$26</c:f>
              <c:numCache>
                <c:formatCode>_(* #,##0_);_(* \(#,##0\);_(* "-"??_);_(@_)</c:formatCode>
                <c:ptCount val="23"/>
                <c:pt idx="0">
                  <c:v>922.8</c:v>
                </c:pt>
                <c:pt idx="1">
                  <c:v>41189.0</c:v>
                </c:pt>
                <c:pt idx="2">
                  <c:v>1787.0</c:v>
                </c:pt>
                <c:pt idx="3">
                  <c:v>2110.0</c:v>
                </c:pt>
                <c:pt idx="4">
                  <c:v>993.0</c:v>
                </c:pt>
                <c:pt idx="5">
                  <c:v>1080.0</c:v>
                </c:pt>
                <c:pt idx="6">
                  <c:v>1648.0</c:v>
                </c:pt>
                <c:pt idx="7">
                  <c:v>1685.0</c:v>
                </c:pt>
                <c:pt idx="8">
                  <c:v>1247.0</c:v>
                </c:pt>
                <c:pt idx="9">
                  <c:v>1750.0</c:v>
                </c:pt>
                <c:pt idx="10">
                  <c:v>1781.0</c:v>
                </c:pt>
                <c:pt idx="11">
                  <c:v>3447.0</c:v>
                </c:pt>
                <c:pt idx="12">
                  <c:v>1029.0</c:v>
                </c:pt>
                <c:pt idx="13">
                  <c:v>2219.0</c:v>
                </c:pt>
                <c:pt idx="14">
                  <c:v>1539.0</c:v>
                </c:pt>
                <c:pt idx="15">
                  <c:v>1209.0</c:v>
                </c:pt>
                <c:pt idx="16">
                  <c:v>1111.0</c:v>
                </c:pt>
                <c:pt idx="17">
                  <c:v>2807.0</c:v>
                </c:pt>
                <c:pt idx="18">
                  <c:v>2349.0</c:v>
                </c:pt>
                <c:pt idx="19">
                  <c:v>5728.0</c:v>
                </c:pt>
                <c:pt idx="20">
                  <c:v>1011.0</c:v>
                </c:pt>
                <c:pt idx="21">
                  <c:v>2116.0</c:v>
                </c:pt>
                <c:pt idx="22">
                  <c:v>2543.0</c:v>
                </c:pt>
              </c:numCache>
            </c:numRef>
          </c:val>
          <c:extLst xmlns:c16r2="http://schemas.microsoft.com/office/drawing/2015/06/chart">
            <c:ext xmlns:c16="http://schemas.microsoft.com/office/drawing/2014/chart" uri="{C3380CC4-5D6E-409C-BE32-E72D297353CC}">
              <c16:uniqueId val="{00000000-420F-4D66-A08C-77C474CE36A5}"/>
            </c:ext>
          </c:extLst>
        </c:ser>
        <c:ser>
          <c:idx val="1"/>
          <c:order val="1"/>
          <c:tx>
            <c:strRef>
              <c:f>'Sheet 7'!$E$3</c:f>
              <c:strCache>
                <c:ptCount val="1"/>
                <c:pt idx="0">
                  <c:v>Other</c:v>
                </c:pt>
              </c:strCache>
            </c:strRef>
          </c:tx>
          <c:spPr>
            <a:solidFill>
              <a:schemeClr val="accent2"/>
            </a:solidFill>
            <a:ln>
              <a:noFill/>
            </a:ln>
            <a:effectLst/>
          </c:spPr>
          <c:cat>
            <c:strRef>
              <c:f>'Sheet 7'!$A$4:$A$26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7'!$E$4:$E$26</c:f>
              <c:numCache>
                <c:formatCode>_(* #,##0_);_(* \(#,##0\);_(* "-"??_);_(@_)</c:formatCode>
                <c:ptCount val="23"/>
                <c:pt idx="0">
                  <c:v>4046</c:v>
                </c:pt>
                <c:pt idx="1">
                  <c:v>475908.0</c:v>
                </c:pt>
                <c:pt idx="2">
                  <c:v>22988.0</c:v>
                </c:pt>
                <c:pt idx="3">
                  <c:v>17390.0</c:v>
                </c:pt>
                <c:pt idx="4">
                  <c:v>20221.0</c:v>
                </c:pt>
                <c:pt idx="5">
                  <c:v>19968.0</c:v>
                </c:pt>
                <c:pt idx="6">
                  <c:v>28070.0</c:v>
                </c:pt>
                <c:pt idx="7">
                  <c:v>27249.0</c:v>
                </c:pt>
                <c:pt idx="8">
                  <c:v>20687.0</c:v>
                </c:pt>
                <c:pt idx="9">
                  <c:v>18156.0</c:v>
                </c:pt>
                <c:pt idx="10">
                  <c:v>30025.0</c:v>
                </c:pt>
                <c:pt idx="11">
                  <c:v>32990.0</c:v>
                </c:pt>
                <c:pt idx="12">
                  <c:v>10934.0</c:v>
                </c:pt>
                <c:pt idx="13">
                  <c:v>22144.0</c:v>
                </c:pt>
                <c:pt idx="14">
                  <c:v>28125.0</c:v>
                </c:pt>
                <c:pt idx="15">
                  <c:v>11287.0</c:v>
                </c:pt>
                <c:pt idx="16">
                  <c:v>15714.0</c:v>
                </c:pt>
                <c:pt idx="17">
                  <c:v>35704.0</c:v>
                </c:pt>
                <c:pt idx="18">
                  <c:v>35861.0</c:v>
                </c:pt>
                <c:pt idx="19">
                  <c:v>20066.0</c:v>
                </c:pt>
                <c:pt idx="20">
                  <c:v>16585.0</c:v>
                </c:pt>
                <c:pt idx="21">
                  <c:v>22613.0</c:v>
                </c:pt>
                <c:pt idx="22">
                  <c:v>19131.0</c:v>
                </c:pt>
              </c:numCache>
            </c:numRef>
          </c:val>
          <c:extLst xmlns:c16r2="http://schemas.microsoft.com/office/drawing/2015/06/chart">
            <c:ext xmlns:c16="http://schemas.microsoft.com/office/drawing/2014/chart" uri="{C3380CC4-5D6E-409C-BE32-E72D297353CC}">
              <c16:uniqueId val="{00000001-420F-4D66-A08C-77C474CE36A5}"/>
            </c:ext>
          </c:extLst>
        </c:ser>
        <c:dLbls/>
        <c:overlap val="100"/>
        <c:axId val="467357272"/>
        <c:axId val="467184200"/>
      </c:barChart>
      <c:catAx>
        <c:axId val="46735727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184200"/>
        <c:crosses val="autoZero"/>
        <c:auto val="1"/>
        <c:lblAlgn val="ctr"/>
        <c:lblOffset val="100"/>
      </c:catAx>
      <c:valAx>
        <c:axId val="467184200"/>
        <c:scaling>
          <c:orientation val="minMax"/>
          <c:max val="0.25"/>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35727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2"/>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 use (2006)</a:t>
            </a:r>
          </a:p>
        </c:rich>
      </c:tx>
      <c:spPr>
        <a:noFill/>
        <a:ln>
          <a:noFill/>
        </a:ln>
        <a:effectLst/>
      </c:spPr>
    </c:title>
    <c:plotArea>
      <c:layout/>
      <c:barChart>
        <c:barDir val="col"/>
        <c:grouping val="percentStacked"/>
        <c:ser>
          <c:idx val="0"/>
          <c:order val="0"/>
          <c:tx>
            <c:strRef>
              <c:f>'Sheet 7'!$F$3</c:f>
              <c:strCache>
                <c:ptCount val="1"/>
                <c:pt idx="0">
                  <c:v>Developed</c:v>
                </c:pt>
              </c:strCache>
            </c:strRef>
          </c:tx>
          <c:spPr>
            <a:solidFill>
              <a:schemeClr val="accent1"/>
            </a:solidFill>
            <a:ln>
              <a:noFill/>
            </a:ln>
            <a:effectLst/>
          </c:spPr>
          <c:cat>
            <c:strRef>
              <c:f>'Sheet 7'!$A$4:$A$26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7'!$F$4:$F$26</c:f>
              <c:numCache>
                <c:formatCode>_(* #,##0_);_(* \(#,##0\);_(* "-"??_);_(@_)</c:formatCode>
                <c:ptCount val="23"/>
                <c:pt idx="0">
                  <c:v>942.1</c:v>
                </c:pt>
                <c:pt idx="1">
                  <c:v>41915.0</c:v>
                </c:pt>
                <c:pt idx="2">
                  <c:v>1811.0</c:v>
                </c:pt>
                <c:pt idx="3">
                  <c:v>2207.0</c:v>
                </c:pt>
                <c:pt idx="4">
                  <c:v>1003.0</c:v>
                </c:pt>
                <c:pt idx="5">
                  <c:v>1090.0</c:v>
                </c:pt>
                <c:pt idx="6">
                  <c:v>1656.0</c:v>
                </c:pt>
                <c:pt idx="7">
                  <c:v>1704.0</c:v>
                </c:pt>
                <c:pt idx="8">
                  <c:v>1268.0</c:v>
                </c:pt>
                <c:pt idx="9">
                  <c:v>1819.0</c:v>
                </c:pt>
                <c:pt idx="10">
                  <c:v>1809.0</c:v>
                </c:pt>
                <c:pt idx="11">
                  <c:v>3497.0</c:v>
                </c:pt>
                <c:pt idx="12">
                  <c:v>1043.0</c:v>
                </c:pt>
                <c:pt idx="13">
                  <c:v>2276.0</c:v>
                </c:pt>
                <c:pt idx="14">
                  <c:v>1548.0</c:v>
                </c:pt>
                <c:pt idx="15">
                  <c:v>1226.0</c:v>
                </c:pt>
                <c:pt idx="16">
                  <c:v>1136.0</c:v>
                </c:pt>
                <c:pt idx="17">
                  <c:v>2834.0</c:v>
                </c:pt>
                <c:pt idx="18">
                  <c:v>2369.0</c:v>
                </c:pt>
                <c:pt idx="19">
                  <c:v>5840.0</c:v>
                </c:pt>
                <c:pt idx="20">
                  <c:v>1050.0</c:v>
                </c:pt>
                <c:pt idx="21">
                  <c:v>2140.0</c:v>
                </c:pt>
                <c:pt idx="22">
                  <c:v>2589.0</c:v>
                </c:pt>
              </c:numCache>
            </c:numRef>
          </c:val>
          <c:extLst xmlns:c16r2="http://schemas.microsoft.com/office/drawing/2015/06/chart">
            <c:ext xmlns:c16="http://schemas.microsoft.com/office/drawing/2014/chart" uri="{C3380CC4-5D6E-409C-BE32-E72D297353CC}">
              <c16:uniqueId val="{00000000-05C3-4596-B0E6-012EA78F2F2A}"/>
            </c:ext>
          </c:extLst>
        </c:ser>
        <c:ser>
          <c:idx val="1"/>
          <c:order val="1"/>
          <c:tx>
            <c:strRef>
              <c:f>'Sheet 7'!$G$3</c:f>
              <c:strCache>
                <c:ptCount val="1"/>
                <c:pt idx="0">
                  <c:v>Other</c:v>
                </c:pt>
              </c:strCache>
            </c:strRef>
          </c:tx>
          <c:spPr>
            <a:solidFill>
              <a:schemeClr val="accent2"/>
            </a:solidFill>
            <a:ln>
              <a:noFill/>
            </a:ln>
            <a:effectLst/>
          </c:spPr>
          <c:cat>
            <c:strRef>
              <c:f>'Sheet 7'!$A$4:$A$26</c:f>
              <c:strCache>
                <c:ptCount val="23"/>
                <c:pt idx="0">
                  <c:v>Connecticut</c:v>
                </c:pt>
                <c:pt idx="1">
                  <c:v>Northwest Hills</c:v>
                </c:pt>
                <c:pt idx="2">
                  <c:v>Barkhamsted</c:v>
                </c:pt>
                <c:pt idx="3">
                  <c:v>Burlington</c:v>
                </c:pt>
                <c:pt idx="4">
                  <c:v>Canaan</c:v>
                </c:pt>
                <c:pt idx="5">
                  <c:v>Colebrook</c:v>
                </c:pt>
                <c:pt idx="6">
                  <c:v>Cornwall</c:v>
                </c:pt>
                <c:pt idx="7">
                  <c:v>Goshen</c:v>
                </c:pt>
                <c:pt idx="8">
                  <c:v>Hartland</c:v>
                </c:pt>
                <c:pt idx="9">
                  <c:v>Harwinton</c:v>
                </c:pt>
                <c:pt idx="10">
                  <c:v>Kent</c:v>
                </c:pt>
                <c:pt idx="11">
                  <c:v>Litchfield</c:v>
                </c:pt>
                <c:pt idx="12">
                  <c:v>Morris</c:v>
                </c:pt>
                <c:pt idx="13">
                  <c:v>New Hartford</c:v>
                </c:pt>
                <c:pt idx="14">
                  <c:v>Norfolk</c:v>
                </c:pt>
                <c:pt idx="15">
                  <c:v>North Canaan</c:v>
                </c:pt>
                <c:pt idx="16">
                  <c:v>Roxbury</c:v>
                </c:pt>
                <c:pt idx="17">
                  <c:v>Salisbury</c:v>
                </c:pt>
                <c:pt idx="18">
                  <c:v>Sharon</c:v>
                </c:pt>
                <c:pt idx="19">
                  <c:v>Torrington</c:v>
                </c:pt>
                <c:pt idx="20">
                  <c:v>Warren</c:v>
                </c:pt>
                <c:pt idx="21">
                  <c:v>Washington</c:v>
                </c:pt>
                <c:pt idx="22">
                  <c:v>Winchester</c:v>
                </c:pt>
              </c:strCache>
            </c:strRef>
          </c:cat>
          <c:val>
            <c:numRef>
              <c:f>'Sheet 7'!$G$4:$G$26</c:f>
              <c:numCache>
                <c:formatCode>_(* #,##0_);_(* \(#,##0\);_(* "-"??_);_(@_)</c:formatCode>
                <c:ptCount val="23"/>
                <c:pt idx="0">
                  <c:v>4026.9</c:v>
                </c:pt>
                <c:pt idx="1">
                  <c:v>475176.0</c:v>
                </c:pt>
                <c:pt idx="2">
                  <c:v>22964.0</c:v>
                </c:pt>
                <c:pt idx="3">
                  <c:v>17292.0</c:v>
                </c:pt>
                <c:pt idx="4">
                  <c:v>20209.0</c:v>
                </c:pt>
                <c:pt idx="5">
                  <c:v>19957.0</c:v>
                </c:pt>
                <c:pt idx="6">
                  <c:v>28061.0</c:v>
                </c:pt>
                <c:pt idx="7">
                  <c:v>27232.0</c:v>
                </c:pt>
                <c:pt idx="8">
                  <c:v>20667.0</c:v>
                </c:pt>
                <c:pt idx="9">
                  <c:v>18088.0</c:v>
                </c:pt>
                <c:pt idx="10">
                  <c:v>29999.0</c:v>
                </c:pt>
                <c:pt idx="11">
                  <c:v>32938.0</c:v>
                </c:pt>
                <c:pt idx="12">
                  <c:v>10920.0</c:v>
                </c:pt>
                <c:pt idx="13">
                  <c:v>22087.0</c:v>
                </c:pt>
                <c:pt idx="14">
                  <c:v>28116.0</c:v>
                </c:pt>
                <c:pt idx="15">
                  <c:v>11269.0</c:v>
                </c:pt>
                <c:pt idx="16">
                  <c:v>15687.0</c:v>
                </c:pt>
                <c:pt idx="17">
                  <c:v>35677.0</c:v>
                </c:pt>
                <c:pt idx="18">
                  <c:v>35840.0</c:v>
                </c:pt>
                <c:pt idx="19">
                  <c:v>19953.0</c:v>
                </c:pt>
                <c:pt idx="20">
                  <c:v>16547.0</c:v>
                </c:pt>
                <c:pt idx="21">
                  <c:v>22588.0</c:v>
                </c:pt>
                <c:pt idx="22">
                  <c:v>19085.0</c:v>
                </c:pt>
              </c:numCache>
            </c:numRef>
          </c:val>
          <c:extLst xmlns:c16r2="http://schemas.microsoft.com/office/drawing/2015/06/chart">
            <c:ext xmlns:c16="http://schemas.microsoft.com/office/drawing/2014/chart" uri="{C3380CC4-5D6E-409C-BE32-E72D297353CC}">
              <c16:uniqueId val="{00000001-05C3-4596-B0E6-012EA78F2F2A}"/>
            </c:ext>
          </c:extLst>
        </c:ser>
        <c:dLbls/>
        <c:overlap val="100"/>
        <c:axId val="466832920"/>
        <c:axId val="466836648"/>
      </c:barChart>
      <c:catAx>
        <c:axId val="4668329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836648"/>
        <c:crosses val="autoZero"/>
        <c:auto val="1"/>
        <c:lblAlgn val="ctr"/>
        <c:lblOffset val="100"/>
      </c:catAx>
      <c:valAx>
        <c:axId val="466836648"/>
        <c:scaling>
          <c:orientation val="minMax"/>
          <c:max val="0.25"/>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832920"/>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 Id="rId3"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266705</xdr:colOff>
      <xdr:row>33</xdr:row>
      <xdr:rowOff>38099</xdr:rowOff>
    </xdr:from>
    <xdr:to>
      <xdr:col>8</xdr:col>
      <xdr:colOff>790575</xdr:colOff>
      <xdr:row>63</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323850</xdr:colOff>
      <xdr:row>28</xdr:row>
      <xdr:rowOff>161924</xdr:rowOff>
    </xdr:from>
    <xdr:to>
      <xdr:col>14</xdr:col>
      <xdr:colOff>466725</xdr:colOff>
      <xdr:row>59</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19050</xdr:colOff>
      <xdr:row>29</xdr:row>
      <xdr:rowOff>9525</xdr:rowOff>
    </xdr:from>
    <xdr:to>
      <xdr:col>19</xdr:col>
      <xdr:colOff>161925</xdr:colOff>
      <xdr:row>59</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352425</xdr:colOff>
      <xdr:row>4</xdr:row>
      <xdr:rowOff>80961</xdr:rowOff>
    </xdr:from>
    <xdr:to>
      <xdr:col>36</xdr:col>
      <xdr:colOff>571500</xdr:colOff>
      <xdr:row>26</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419100</xdr:colOff>
      <xdr:row>29</xdr:row>
      <xdr:rowOff>114300</xdr:rowOff>
    </xdr:from>
    <xdr:to>
      <xdr:col>37</xdr:col>
      <xdr:colOff>28575</xdr:colOff>
      <xdr:row>51</xdr:row>
      <xdr:rowOff>157163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333374</xdr:colOff>
      <xdr:row>0</xdr:row>
      <xdr:rowOff>95250</xdr:rowOff>
    </xdr:from>
    <xdr:to>
      <xdr:col>26</xdr:col>
      <xdr:colOff>514349</xdr:colOff>
      <xdr:row>25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295275</xdr:colOff>
      <xdr:row>2</xdr:row>
      <xdr:rowOff>0</xdr:rowOff>
    </xdr:from>
    <xdr:to>
      <xdr:col>21</xdr:col>
      <xdr:colOff>600075</xdr:colOff>
      <xdr:row>23</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2</xdr:row>
      <xdr:rowOff>0</xdr:rowOff>
    </xdr:from>
    <xdr:to>
      <xdr:col>30</xdr:col>
      <xdr:colOff>304800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2</xdr:row>
      <xdr:rowOff>0</xdr:rowOff>
    </xdr:from>
    <xdr:to>
      <xdr:col>38</xdr:col>
      <xdr:colOff>304800</xdr:colOff>
      <xdr:row>23</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695325</xdr:colOff>
      <xdr:row>30</xdr:row>
      <xdr:rowOff>171449</xdr:rowOff>
    </xdr:from>
    <xdr:to>
      <xdr:col>8</xdr:col>
      <xdr:colOff>504825</xdr:colOff>
      <xdr:row>51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785812</xdr:colOff>
      <xdr:row>28</xdr:row>
      <xdr:rowOff>66675</xdr:rowOff>
    </xdr:from>
    <xdr:to>
      <xdr:col>14</xdr:col>
      <xdr:colOff>504825</xdr:colOff>
      <xdr:row>49</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909636</xdr:colOff>
      <xdr:row>33</xdr:row>
      <xdr:rowOff>9524</xdr:rowOff>
    </xdr:from>
    <xdr:to>
      <xdr:col>7</xdr:col>
      <xdr:colOff>9524</xdr:colOff>
      <xdr:row>57</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276225</xdr:colOff>
      <xdr:row>0</xdr:row>
      <xdr:rowOff>152399</xdr:rowOff>
    </xdr:from>
    <xdr:to>
      <xdr:col>16</xdr:col>
      <xdr:colOff>85725</xdr:colOff>
      <xdr:row>35</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419099</xdr:colOff>
      <xdr:row>0</xdr:row>
      <xdr:rowOff>57150</xdr:rowOff>
    </xdr:from>
    <xdr:to>
      <xdr:col>22</xdr:col>
      <xdr:colOff>552450</xdr:colOff>
      <xdr:row>35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9" Type="http://schemas.openxmlformats.org/officeDocument/2006/relationships/hyperlink" Target="http://vvv.munic.state.ct.us/hartland/POCD%5CHTLD_POCD_Draft_FINAL-R2.pdf" TargetMode="External"/><Relationship Id="rId20" Type="http://schemas.openxmlformats.org/officeDocument/2006/relationships/hyperlink" Target="http://www.roxburyct.com/Pages/RoxburyCT_PlanningOffice/99.pdf" TargetMode="External"/><Relationship Id="rId21" Type="http://schemas.openxmlformats.org/officeDocument/2006/relationships/hyperlink" Target="http://ahhowland.com/regulations/litchfield-county/North-Canaan/planning-and-zoning/north-canaan-plan-of-conservation-and-development.pdf" TargetMode="External"/><Relationship Id="rId10" Type="http://schemas.openxmlformats.org/officeDocument/2006/relationships/hyperlink" Target="http://www.harwinton.us/sites/harwintonct/files/file/file/pocd_january_2010.pdf" TargetMode="External"/><Relationship Id="rId11" Type="http://schemas.openxmlformats.org/officeDocument/2006/relationships/hyperlink" Target="../../../svf/Downloads/kentstateoftown-final-2.pdf" TargetMode="External"/><Relationship Id="rId12" Type="http://schemas.openxmlformats.org/officeDocument/2006/relationships/hyperlink" Target="http://www.townoflitchfield.org/Pages/LitchfieldCT_Land/POCADJan2010.pdf" TargetMode="External"/><Relationship Id="rId13" Type="http://schemas.openxmlformats.org/officeDocument/2006/relationships/hyperlink" Target="http://ahhowland.com/regulations/litchfield-county/Morris/planning-and-zoning/morris-proposed-2009-plan-of-conservation-and-development.pdf" TargetMode="External"/><Relationship Id="rId14" Type="http://schemas.openxmlformats.org/officeDocument/2006/relationships/hyperlink" Target="http://www.town.new-hartford.ct.us/sites/newhartfordct/files/file/file/pocd_final_9-10-15_0.pdf" TargetMode="External"/><Relationship Id="rId15" Type="http://schemas.openxmlformats.org/officeDocument/2006/relationships/hyperlink" Target="http://ahhowland.com/regulations/litchfield-county/Norfolk/planning-and-zoning/norfolk-plan-of-conservation-and-development.pdf" TargetMode="External"/><Relationship Id="rId16" Type="http://schemas.openxmlformats.org/officeDocument/2006/relationships/hyperlink" Target="http://www.warrenct.org/sites/warrenct/files/uploads/warren_hmp_adopted_12_16_14.pdf" TargetMode="External"/><Relationship Id="rId17" Type="http://schemas.openxmlformats.org/officeDocument/2006/relationships/hyperlink" Target="http://www.torringtonct.org/public_documents/torringtonct_planning/Torrington_POCD_Chapter_5_Open_Space_and_Greenways.pdf" TargetMode="External"/><Relationship Id="rId18" Type="http://schemas.openxmlformats.org/officeDocument/2006/relationships/hyperlink" Target="http://ahhowland.com/regulations/litchfield-county/Sharon/planning-and-zoning/sharon-plan-of-conservation-and-development.pdf" TargetMode="External"/><Relationship Id="rId19" Type="http://schemas.openxmlformats.org/officeDocument/2006/relationships/hyperlink" Target="http://www.salisburyct.us/reports/NaturalResourceInventory2009.pdf" TargetMode="External"/><Relationship Id="rId1" Type="http://schemas.openxmlformats.org/officeDocument/2006/relationships/hyperlink" Target="http://www.washingtonct.org/sites/washingtonct/files/file/file/washingtonct2014appendices.pdf" TargetMode="External"/><Relationship Id="rId2" Type="http://schemas.openxmlformats.org/officeDocument/2006/relationships/hyperlink" Target="http://www.townofwinchester.org/sites/winchesterct/files/file/file/plan_of_conservation_and_development_document.pdf" TargetMode="External"/><Relationship Id="rId3" Type="http://schemas.openxmlformats.org/officeDocument/2006/relationships/hyperlink" Target="http://barkhamsted.us/LinkClick.aspx?fileticket=fyOryEfoj8I%3d&amp;tabid=92" TargetMode="External"/><Relationship Id="rId4" Type="http://schemas.openxmlformats.org/officeDocument/2006/relationships/hyperlink" Target="http://burlingtonct.us/wp-content/uploads/2010/11/Burlington_POCD_Final_20091.pdf" TargetMode="External"/><Relationship Id="rId5" Type="http://schemas.openxmlformats.org/officeDocument/2006/relationships/hyperlink" Target="http://www.nwctplanning.org/FallsVillagePlan/FV2013TownPlan_FINAL_adopted.pdf" TargetMode="External"/><Relationship Id="rId6" Type="http://schemas.openxmlformats.org/officeDocument/2006/relationships/hyperlink" Target="http://www.townofcolebrook.org/wp-content/uploads/2010/12/2014Colebrook-plan0911142.pdf" TargetMode="External"/><Relationship Id="rId7" Type="http://schemas.openxmlformats.org/officeDocument/2006/relationships/hyperlink" Target="http://www.cornwallct.org/Cornwall_Town_Plan_9-10-10.pdf" TargetMode="External"/><Relationship Id="rId8" Type="http://schemas.openxmlformats.org/officeDocument/2006/relationships/hyperlink" Target="http://www.goshenct.gov/sites/goshenct/files/file/file/final_osp_2-24-16_0.pdf"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0000"/>
  </sheetPr>
  <dimension ref="A1:K16"/>
  <sheetViews>
    <sheetView workbookViewId="0">
      <selection activeCell="B9" sqref="B9"/>
    </sheetView>
  </sheetViews>
  <sheetFormatPr baseColWidth="10" defaultColWidth="8.83203125" defaultRowHeight="14"/>
  <cols>
    <col min="1" max="1" width="30.1640625" customWidth="1"/>
    <col min="2" max="2" width="100.1640625" bestFit="1" customWidth="1"/>
    <col min="3" max="3" width="22.6640625" customWidth="1"/>
  </cols>
  <sheetData>
    <row r="1" spans="1:11" s="1" customFormat="1" ht="15">
      <c r="A1" s="1" t="s">
        <v>288</v>
      </c>
      <c r="B1" s="1" t="s">
        <v>284</v>
      </c>
      <c r="C1" s="1" t="s">
        <v>285</v>
      </c>
      <c r="D1" s="1" t="s">
        <v>286</v>
      </c>
    </row>
    <row r="2" spans="1:11">
      <c r="A2" t="s">
        <v>287</v>
      </c>
      <c r="B2" s="2" t="s">
        <v>289</v>
      </c>
      <c r="C2" t="s">
        <v>275</v>
      </c>
    </row>
    <row r="3" spans="1:11">
      <c r="A3" t="s">
        <v>294</v>
      </c>
      <c r="B3" s="2" t="s">
        <v>290</v>
      </c>
      <c r="C3" t="s">
        <v>275</v>
      </c>
      <c r="K3">
        <f>SUM(C3:J3)</f>
        <v>0</v>
      </c>
    </row>
    <row r="4" spans="1:11">
      <c r="A4" t="s">
        <v>295</v>
      </c>
      <c r="B4" s="2" t="s">
        <v>291</v>
      </c>
      <c r="C4" t="s">
        <v>263</v>
      </c>
      <c r="D4" t="s">
        <v>264</v>
      </c>
    </row>
    <row r="5" spans="1:11">
      <c r="A5" t="s">
        <v>296</v>
      </c>
      <c r="B5" s="2" t="s">
        <v>73</v>
      </c>
      <c r="C5" t="s">
        <v>275</v>
      </c>
    </row>
    <row r="6" spans="1:11">
      <c r="A6" t="s">
        <v>297</v>
      </c>
      <c r="B6" s="2" t="s">
        <v>72</v>
      </c>
      <c r="C6" t="s">
        <v>275</v>
      </c>
      <c r="D6" s="2"/>
    </row>
    <row r="7" spans="1:11">
      <c r="A7" t="s">
        <v>298</v>
      </c>
      <c r="B7" s="2" t="s">
        <v>23</v>
      </c>
      <c r="C7" t="s">
        <v>75</v>
      </c>
    </row>
    <row r="8" spans="1:11">
      <c r="A8" t="s">
        <v>12</v>
      </c>
      <c r="B8" s="2" t="s">
        <v>13</v>
      </c>
    </row>
    <row r="9" spans="1:11">
      <c r="A9" t="s">
        <v>299</v>
      </c>
      <c r="B9" s="2" t="s">
        <v>292</v>
      </c>
      <c r="C9" t="s">
        <v>108</v>
      </c>
    </row>
    <row r="10" spans="1:11">
      <c r="A10" t="s">
        <v>300</v>
      </c>
      <c r="B10" s="2" t="s">
        <v>293</v>
      </c>
      <c r="C10" t="s">
        <v>17</v>
      </c>
    </row>
    <row r="11" spans="1:11">
      <c r="A11" t="s">
        <v>117</v>
      </c>
      <c r="B11" s="2" t="s">
        <v>141</v>
      </c>
      <c r="C11" t="s">
        <v>275</v>
      </c>
    </row>
    <row r="12" spans="1:11">
      <c r="A12" t="s">
        <v>118</v>
      </c>
      <c r="B12" s="2" t="s">
        <v>144</v>
      </c>
      <c r="C12" t="s">
        <v>275</v>
      </c>
    </row>
    <row r="13" spans="1:11">
      <c r="A13" t="s">
        <v>67</v>
      </c>
      <c r="B13" s="2" t="s">
        <v>161</v>
      </c>
      <c r="C13" t="s">
        <v>275</v>
      </c>
    </row>
    <row r="14" spans="1:11">
      <c r="A14" t="s">
        <v>120</v>
      </c>
      <c r="B14" s="2" t="s">
        <v>66</v>
      </c>
      <c r="C14" t="s">
        <v>116</v>
      </c>
    </row>
    <row r="15" spans="1:11">
      <c r="A15" t="s">
        <v>119</v>
      </c>
      <c r="B15" s="2" t="s">
        <v>121</v>
      </c>
      <c r="C15" t="s">
        <v>275</v>
      </c>
    </row>
    <row r="16" spans="1:11">
      <c r="A16" t="s">
        <v>36</v>
      </c>
      <c r="B16" s="2" t="s">
        <v>47</v>
      </c>
      <c r="C16" t="s">
        <v>275</v>
      </c>
    </row>
  </sheetData>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Z29"/>
  <sheetViews>
    <sheetView workbookViewId="0">
      <selection activeCell="A30" sqref="A30"/>
    </sheetView>
  </sheetViews>
  <sheetFormatPr baseColWidth="10" defaultColWidth="8.83203125" defaultRowHeight="14"/>
  <cols>
    <col min="1" max="1" width="14.83203125" bestFit="1" customWidth="1"/>
    <col min="2" max="2" width="10.6640625" bestFit="1" customWidth="1"/>
    <col min="3" max="3" width="9" bestFit="1" customWidth="1"/>
    <col min="4" max="4" width="10.6640625" bestFit="1" customWidth="1"/>
    <col min="5" max="5" width="9" bestFit="1" customWidth="1"/>
    <col min="6" max="6" width="10.6640625" bestFit="1" customWidth="1"/>
    <col min="7" max="7" width="9" bestFit="1" customWidth="1"/>
    <col min="8" max="8" width="10.6640625" bestFit="1" customWidth="1"/>
    <col min="9" max="9" width="6.1640625" bestFit="1" customWidth="1"/>
    <col min="10" max="10" width="10.6640625" bestFit="1" customWidth="1"/>
    <col min="11" max="11" width="6.1640625" bestFit="1" customWidth="1"/>
    <col min="12" max="12" width="10.6640625" bestFit="1" customWidth="1"/>
    <col min="13" max="13" width="6.1640625" bestFit="1" customWidth="1"/>
  </cols>
  <sheetData>
    <row r="1" spans="1:26" ht="15">
      <c r="A1" s="79" t="s">
        <v>292</v>
      </c>
      <c r="B1" s="79"/>
      <c r="C1" s="79"/>
      <c r="D1" s="79"/>
      <c r="E1" s="79"/>
      <c r="F1" s="79"/>
      <c r="G1" s="79"/>
      <c r="H1" s="79"/>
      <c r="I1" s="79"/>
      <c r="J1" s="79"/>
      <c r="K1" s="79"/>
      <c r="L1" s="79"/>
    </row>
    <row r="2" spans="1:26">
      <c r="B2" s="82" t="s">
        <v>105</v>
      </c>
      <c r="C2" s="82"/>
      <c r="D2" s="82" t="s">
        <v>104</v>
      </c>
      <c r="E2" s="82"/>
      <c r="F2" s="82" t="s">
        <v>283</v>
      </c>
      <c r="G2" s="82"/>
      <c r="H2" s="82" t="s">
        <v>282</v>
      </c>
      <c r="I2" s="82"/>
      <c r="J2" s="82" t="s">
        <v>281</v>
      </c>
      <c r="K2" s="82"/>
      <c r="L2" s="82" t="s">
        <v>280</v>
      </c>
      <c r="M2" s="82"/>
    </row>
    <row r="3" spans="1:26">
      <c r="A3" s="2" t="s">
        <v>301</v>
      </c>
      <c r="B3" t="s">
        <v>279</v>
      </c>
      <c r="C3" t="s">
        <v>278</v>
      </c>
      <c r="D3" t="s">
        <v>279</v>
      </c>
      <c r="E3" t="s">
        <v>278</v>
      </c>
      <c r="F3" t="s">
        <v>279</v>
      </c>
      <c r="G3" t="s">
        <v>278</v>
      </c>
      <c r="H3" t="s">
        <v>279</v>
      </c>
      <c r="I3" t="s">
        <v>278</v>
      </c>
      <c r="J3" t="s">
        <v>279</v>
      </c>
      <c r="K3" t="s">
        <v>278</v>
      </c>
      <c r="L3" t="s">
        <v>279</v>
      </c>
      <c r="M3" t="s">
        <v>278</v>
      </c>
    </row>
    <row r="4" spans="1:26">
      <c r="A4" s="2" t="s">
        <v>303</v>
      </c>
      <c r="B4" s="4">
        <v>885.5</v>
      </c>
      <c r="C4" s="4">
        <v>4083.7</v>
      </c>
      <c r="D4" s="4">
        <v>922.8</v>
      </c>
      <c r="E4" s="4">
        <v>4045.9999999999991</v>
      </c>
      <c r="F4" s="4">
        <v>942.1</v>
      </c>
      <c r="G4" s="4">
        <v>4026.8999999999996</v>
      </c>
      <c r="H4" s="33">
        <v>0.17799999999999999</v>
      </c>
      <c r="I4" s="33">
        <v>0.82100000000000006</v>
      </c>
      <c r="J4" s="33">
        <v>0.186</v>
      </c>
      <c r="K4" s="33">
        <v>0.81499999999999995</v>
      </c>
      <c r="L4" s="33">
        <v>0.19</v>
      </c>
      <c r="M4" s="33">
        <v>0.80900000000000005</v>
      </c>
      <c r="N4" s="82"/>
      <c r="O4" s="82"/>
      <c r="P4" s="82"/>
      <c r="Q4" s="82"/>
      <c r="R4" s="82"/>
      <c r="S4" s="82"/>
      <c r="U4" s="82"/>
      <c r="V4" s="82"/>
      <c r="W4" s="82"/>
      <c r="X4" s="82"/>
      <c r="Y4" s="82"/>
      <c r="Z4" s="82"/>
    </row>
    <row r="5" spans="1:26">
      <c r="A5" s="2" t="s">
        <v>302</v>
      </c>
      <c r="B5" s="4">
        <v>40156</v>
      </c>
      <c r="C5" s="4">
        <v>476948</v>
      </c>
      <c r="D5" s="4">
        <v>41189</v>
      </c>
      <c r="E5" s="4">
        <v>475908</v>
      </c>
      <c r="F5" s="4">
        <v>41915</v>
      </c>
      <c r="G5" s="4">
        <v>475176</v>
      </c>
      <c r="H5" s="33">
        <v>7.7655558649710701E-2</v>
      </c>
      <c r="I5" s="33">
        <v>0.92234444135028926</v>
      </c>
      <c r="J5" s="33">
        <v>7.9654300837173689E-2</v>
      </c>
      <c r="K5" s="33">
        <v>0.92034569916282627</v>
      </c>
      <c r="L5" s="33">
        <v>8.1059233287757868E-2</v>
      </c>
      <c r="M5" s="33">
        <v>0.91894076671224212</v>
      </c>
    </row>
    <row r="6" spans="1:26">
      <c r="A6" s="2" t="s">
        <v>304</v>
      </c>
      <c r="B6" s="4">
        <v>1757</v>
      </c>
      <c r="C6" s="4">
        <v>23020</v>
      </c>
      <c r="D6" s="4">
        <v>1787</v>
      </c>
      <c r="E6" s="4">
        <v>22988</v>
      </c>
      <c r="F6" s="4">
        <v>1811</v>
      </c>
      <c r="G6" s="4">
        <v>22964</v>
      </c>
      <c r="H6" s="33">
        <v>7.0999999999999994E-2</v>
      </c>
      <c r="I6" s="33">
        <v>0.92999999999999994</v>
      </c>
      <c r="J6" s="33">
        <v>7.1999999999999995E-2</v>
      </c>
      <c r="K6" s="33">
        <v>0.92799999999999994</v>
      </c>
      <c r="L6" s="33">
        <v>7.2999999999999995E-2</v>
      </c>
      <c r="M6" s="33">
        <v>0.92599999999999993</v>
      </c>
    </row>
    <row r="7" spans="1:26">
      <c r="A7" s="2" t="s">
        <v>305</v>
      </c>
      <c r="B7" s="4">
        <v>1956</v>
      </c>
      <c r="C7" s="4">
        <v>17544</v>
      </c>
      <c r="D7" s="4">
        <v>2110</v>
      </c>
      <c r="E7" s="4">
        <v>17390</v>
      </c>
      <c r="F7" s="4">
        <v>2207</v>
      </c>
      <c r="G7" s="4">
        <v>17292</v>
      </c>
      <c r="H7" s="33">
        <v>0.1</v>
      </c>
      <c r="I7" s="33">
        <v>0.90000000000000013</v>
      </c>
      <c r="J7" s="33">
        <v>0.108</v>
      </c>
      <c r="K7" s="33">
        <v>0.89100000000000001</v>
      </c>
      <c r="L7" s="33">
        <v>0.113</v>
      </c>
      <c r="M7" s="33">
        <v>0.88800000000000001</v>
      </c>
    </row>
    <row r="8" spans="1:26">
      <c r="A8" s="2" t="s">
        <v>306</v>
      </c>
      <c r="B8" s="4">
        <v>984</v>
      </c>
      <c r="C8" s="4">
        <v>20228</v>
      </c>
      <c r="D8" s="4">
        <v>993</v>
      </c>
      <c r="E8" s="4">
        <v>20221</v>
      </c>
      <c r="F8" s="4">
        <v>1003</v>
      </c>
      <c r="G8" s="4">
        <v>20209</v>
      </c>
      <c r="H8" s="33">
        <v>4.5999999999999999E-2</v>
      </c>
      <c r="I8" s="33">
        <v>0.95299999999999996</v>
      </c>
      <c r="J8" s="33">
        <v>4.7E-2</v>
      </c>
      <c r="K8" s="33">
        <v>0.95299999999999996</v>
      </c>
      <c r="L8" s="33">
        <v>4.7E-2</v>
      </c>
      <c r="M8" s="33">
        <v>0.95299999999999996</v>
      </c>
    </row>
    <row r="9" spans="1:26">
      <c r="A9" s="2" t="s">
        <v>307</v>
      </c>
      <c r="B9" s="4">
        <v>1049</v>
      </c>
      <c r="C9" s="4">
        <v>19997</v>
      </c>
      <c r="D9" s="4">
        <v>1080</v>
      </c>
      <c r="E9" s="4">
        <v>19968</v>
      </c>
      <c r="F9" s="4">
        <v>1090</v>
      </c>
      <c r="G9" s="4">
        <v>19957</v>
      </c>
      <c r="H9" s="33">
        <v>0.05</v>
      </c>
      <c r="I9" s="33">
        <v>0.95000000000000007</v>
      </c>
      <c r="J9" s="33">
        <v>5.0999999999999997E-2</v>
      </c>
      <c r="K9" s="33">
        <v>0.94800000000000006</v>
      </c>
      <c r="L9" s="33">
        <v>5.1999999999999998E-2</v>
      </c>
      <c r="M9" s="33">
        <v>0.94700000000000006</v>
      </c>
    </row>
    <row r="10" spans="1:26">
      <c r="A10" s="2" t="s">
        <v>308</v>
      </c>
      <c r="B10" s="4">
        <v>1619</v>
      </c>
      <c r="C10" s="4">
        <v>28098</v>
      </c>
      <c r="D10" s="4">
        <v>1648</v>
      </c>
      <c r="E10" s="4">
        <v>28070</v>
      </c>
      <c r="F10" s="4">
        <v>1656</v>
      </c>
      <c r="G10" s="4">
        <v>28061</v>
      </c>
      <c r="H10" s="33">
        <v>5.3999999999999999E-2</v>
      </c>
      <c r="I10" s="33">
        <v>0.94399999999999995</v>
      </c>
      <c r="J10" s="33">
        <v>5.5E-2</v>
      </c>
      <c r="K10" s="33">
        <v>0.94399999999999995</v>
      </c>
      <c r="L10" s="33">
        <v>5.6000000000000001E-2</v>
      </c>
      <c r="M10" s="33">
        <v>0.94199999999999995</v>
      </c>
    </row>
    <row r="11" spans="1:26">
      <c r="A11" s="2" t="s">
        <v>309</v>
      </c>
      <c r="B11" s="4">
        <v>1658</v>
      </c>
      <c r="C11" s="4">
        <v>27277</v>
      </c>
      <c r="D11" s="4">
        <v>1685</v>
      </c>
      <c r="E11" s="4">
        <v>27249</v>
      </c>
      <c r="F11" s="4">
        <v>1704</v>
      </c>
      <c r="G11" s="4">
        <v>27232</v>
      </c>
      <c r="H11" s="33">
        <v>5.7000000000000002E-2</v>
      </c>
      <c r="I11" s="33">
        <v>0.94100000000000006</v>
      </c>
      <c r="J11" s="33">
        <v>5.8000000000000003E-2</v>
      </c>
      <c r="K11" s="33">
        <v>0.94300000000000006</v>
      </c>
      <c r="L11" s="33">
        <v>5.8999999999999997E-2</v>
      </c>
      <c r="M11" s="33">
        <v>0.94000000000000006</v>
      </c>
    </row>
    <row r="12" spans="1:26">
      <c r="A12" s="2" t="s">
        <v>310</v>
      </c>
      <c r="B12" s="4">
        <v>1237</v>
      </c>
      <c r="C12" s="4">
        <v>20697</v>
      </c>
      <c r="D12" s="4">
        <v>1247</v>
      </c>
      <c r="E12" s="4">
        <v>20687</v>
      </c>
      <c r="F12" s="4">
        <v>1268</v>
      </c>
      <c r="G12" s="4">
        <v>20667</v>
      </c>
      <c r="H12" s="33">
        <v>5.6000000000000001E-2</v>
      </c>
      <c r="I12" s="33">
        <v>0.94500000000000006</v>
      </c>
      <c r="J12" s="33">
        <v>5.7000000000000002E-2</v>
      </c>
      <c r="K12" s="33">
        <v>0.94400000000000006</v>
      </c>
      <c r="L12" s="33">
        <v>5.8000000000000003E-2</v>
      </c>
      <c r="M12" s="33">
        <v>0.94400000000000006</v>
      </c>
    </row>
    <row r="13" spans="1:26">
      <c r="A13" s="2" t="s">
        <v>311</v>
      </c>
      <c r="B13" s="4">
        <v>1692</v>
      </c>
      <c r="C13" s="4">
        <v>18217</v>
      </c>
      <c r="D13" s="4">
        <v>1750</v>
      </c>
      <c r="E13" s="4">
        <v>18156</v>
      </c>
      <c r="F13" s="4">
        <v>1819</v>
      </c>
      <c r="G13" s="4">
        <v>18088</v>
      </c>
      <c r="H13" s="33">
        <v>8.5000000000000006E-2</v>
      </c>
      <c r="I13" s="33">
        <v>0.91700000000000004</v>
      </c>
      <c r="J13" s="33">
        <v>8.7999999999999995E-2</v>
      </c>
      <c r="K13" s="33">
        <v>0.91200000000000003</v>
      </c>
      <c r="L13" s="33">
        <v>9.0999999999999998E-2</v>
      </c>
      <c r="M13" s="33">
        <v>0.90800000000000003</v>
      </c>
    </row>
    <row r="14" spans="1:26">
      <c r="A14" s="2" t="s">
        <v>312</v>
      </c>
      <c r="B14" s="4">
        <v>1752</v>
      </c>
      <c r="C14" s="4">
        <v>30057</v>
      </c>
      <c r="D14" s="4">
        <v>1781</v>
      </c>
      <c r="E14" s="4">
        <v>30025</v>
      </c>
      <c r="F14" s="4">
        <v>1809</v>
      </c>
      <c r="G14" s="4">
        <v>29999</v>
      </c>
      <c r="H14" s="33">
        <v>5.5E-2</v>
      </c>
      <c r="I14" s="33">
        <v>0.94400000000000006</v>
      </c>
      <c r="J14" s="33">
        <v>5.6000000000000001E-2</v>
      </c>
      <c r="K14" s="33">
        <v>0.94300000000000006</v>
      </c>
      <c r="L14" s="33">
        <v>5.7000000000000002E-2</v>
      </c>
      <c r="M14" s="33">
        <v>0.94200000000000006</v>
      </c>
    </row>
    <row r="15" spans="1:26">
      <c r="A15" s="2" t="s">
        <v>313</v>
      </c>
      <c r="B15" s="4">
        <v>3398</v>
      </c>
      <c r="C15" s="4">
        <v>33039</v>
      </c>
      <c r="D15" s="4">
        <v>3447</v>
      </c>
      <c r="E15" s="4">
        <v>32990</v>
      </c>
      <c r="F15" s="4">
        <v>3497</v>
      </c>
      <c r="G15" s="4">
        <v>32938</v>
      </c>
      <c r="H15" s="33">
        <v>9.2999999999999999E-2</v>
      </c>
      <c r="I15" s="33">
        <v>0.90600000000000003</v>
      </c>
      <c r="J15" s="33">
        <v>9.5000000000000001E-2</v>
      </c>
      <c r="K15" s="33">
        <v>0.90400000000000003</v>
      </c>
      <c r="L15" s="33">
        <v>9.6000000000000002E-2</v>
      </c>
      <c r="M15" s="33">
        <v>0.90400000000000003</v>
      </c>
    </row>
    <row r="16" spans="1:26">
      <c r="A16" s="2" t="s">
        <v>314</v>
      </c>
      <c r="B16" s="4">
        <v>999</v>
      </c>
      <c r="C16" s="4">
        <v>10963</v>
      </c>
      <c r="D16" s="4">
        <v>1029</v>
      </c>
      <c r="E16" s="4">
        <v>10934</v>
      </c>
      <c r="F16" s="4">
        <v>1043</v>
      </c>
      <c r="G16" s="4">
        <v>10920</v>
      </c>
      <c r="H16" s="33">
        <v>8.4000000000000005E-2</v>
      </c>
      <c r="I16" s="33">
        <v>0.91700000000000004</v>
      </c>
      <c r="J16" s="33">
        <v>8.5999999999999993E-2</v>
      </c>
      <c r="K16" s="33">
        <v>0.91300000000000003</v>
      </c>
      <c r="L16" s="33">
        <v>8.6999999999999994E-2</v>
      </c>
      <c r="M16" s="33">
        <v>0.91300000000000003</v>
      </c>
    </row>
    <row r="17" spans="1:13">
      <c r="A17" s="2" t="s">
        <v>315</v>
      </c>
      <c r="B17" s="4">
        <v>2152</v>
      </c>
      <c r="C17" s="4">
        <v>22210</v>
      </c>
      <c r="D17" s="4">
        <v>2219</v>
      </c>
      <c r="E17" s="4">
        <v>22144</v>
      </c>
      <c r="F17" s="4">
        <v>2276</v>
      </c>
      <c r="G17" s="4">
        <v>22087</v>
      </c>
      <c r="H17" s="33">
        <v>8.7999999999999995E-2</v>
      </c>
      <c r="I17" s="33">
        <v>0.91200000000000014</v>
      </c>
      <c r="J17" s="33">
        <v>9.0999999999999998E-2</v>
      </c>
      <c r="K17" s="33">
        <v>0.90900000000000003</v>
      </c>
      <c r="L17" s="33">
        <v>9.2999999999999999E-2</v>
      </c>
      <c r="M17" s="33">
        <v>0.90700000000000014</v>
      </c>
    </row>
    <row r="18" spans="1:13">
      <c r="A18" s="2" t="s">
        <v>316</v>
      </c>
      <c r="B18" s="4">
        <v>1529</v>
      </c>
      <c r="C18" s="4">
        <v>28134</v>
      </c>
      <c r="D18" s="4">
        <v>1539</v>
      </c>
      <c r="E18" s="4">
        <v>28125</v>
      </c>
      <c r="F18" s="4">
        <v>1548</v>
      </c>
      <c r="G18" s="4">
        <v>28116</v>
      </c>
      <c r="H18" s="33">
        <v>5.1999999999999998E-2</v>
      </c>
      <c r="I18" s="33">
        <v>0.94900000000000007</v>
      </c>
      <c r="J18" s="33">
        <v>5.1999999999999998E-2</v>
      </c>
      <c r="K18" s="33">
        <v>0.94800000000000006</v>
      </c>
      <c r="L18" s="33">
        <v>5.1999999999999998E-2</v>
      </c>
      <c r="M18" s="33">
        <v>0.94800000000000018</v>
      </c>
    </row>
    <row r="19" spans="1:13">
      <c r="A19" s="2" t="s">
        <v>317</v>
      </c>
      <c r="B19" s="4">
        <v>1176</v>
      </c>
      <c r="C19" s="4">
        <v>11320</v>
      </c>
      <c r="D19" s="4">
        <v>1209</v>
      </c>
      <c r="E19" s="4">
        <v>11287</v>
      </c>
      <c r="F19" s="4">
        <v>1226</v>
      </c>
      <c r="G19" s="4">
        <v>11269</v>
      </c>
      <c r="H19" s="33">
        <v>9.4E-2</v>
      </c>
      <c r="I19" s="33">
        <v>0.90599999999999992</v>
      </c>
      <c r="J19" s="33">
        <v>9.7000000000000003E-2</v>
      </c>
      <c r="K19" s="33">
        <v>0.90200000000000002</v>
      </c>
      <c r="L19" s="33">
        <v>9.8000000000000004E-2</v>
      </c>
      <c r="M19" s="33">
        <v>0.90200000000000014</v>
      </c>
    </row>
    <row r="20" spans="1:13">
      <c r="A20" s="2" t="s">
        <v>318</v>
      </c>
      <c r="B20" s="4">
        <v>1052</v>
      </c>
      <c r="C20" s="4">
        <v>15774</v>
      </c>
      <c r="D20" s="4">
        <v>1111</v>
      </c>
      <c r="E20" s="4">
        <v>15714</v>
      </c>
      <c r="F20" s="4">
        <v>1136</v>
      </c>
      <c r="G20" s="4">
        <v>15687</v>
      </c>
      <c r="H20" s="33">
        <v>6.3E-2</v>
      </c>
      <c r="I20" s="33">
        <v>0.94000000000000006</v>
      </c>
      <c r="J20" s="33">
        <v>6.6000000000000003E-2</v>
      </c>
      <c r="K20" s="33">
        <v>0.93600000000000005</v>
      </c>
      <c r="L20" s="33">
        <v>6.8000000000000005E-2</v>
      </c>
      <c r="M20" s="33">
        <v>0.93400000000000016</v>
      </c>
    </row>
    <row r="21" spans="1:13">
      <c r="A21" s="2" t="s">
        <v>319</v>
      </c>
      <c r="B21" s="4">
        <v>2754</v>
      </c>
      <c r="C21" s="4">
        <v>35758</v>
      </c>
      <c r="D21" s="4">
        <v>2807</v>
      </c>
      <c r="E21" s="4">
        <v>35704</v>
      </c>
      <c r="F21" s="4">
        <v>2834</v>
      </c>
      <c r="G21" s="4">
        <v>35677</v>
      </c>
      <c r="H21" s="33">
        <v>7.1999999999999995E-2</v>
      </c>
      <c r="I21" s="33">
        <v>0.92899999999999994</v>
      </c>
      <c r="J21" s="33">
        <v>7.2999999999999995E-2</v>
      </c>
      <c r="K21" s="33">
        <v>0.92600000000000016</v>
      </c>
      <c r="L21" s="33">
        <v>7.3999999999999996E-2</v>
      </c>
      <c r="M21" s="33">
        <v>0.92700000000000005</v>
      </c>
    </row>
    <row r="22" spans="1:13">
      <c r="A22" s="2" t="s">
        <v>320</v>
      </c>
      <c r="B22" s="4">
        <v>2309</v>
      </c>
      <c r="C22" s="4">
        <v>35901</v>
      </c>
      <c r="D22" s="4">
        <v>2349</v>
      </c>
      <c r="E22" s="4">
        <v>35861</v>
      </c>
      <c r="F22" s="4">
        <v>2369</v>
      </c>
      <c r="G22" s="4">
        <v>35840</v>
      </c>
      <c r="H22" s="33">
        <v>0.06</v>
      </c>
      <c r="I22" s="33">
        <v>0.93900000000000017</v>
      </c>
      <c r="J22" s="33">
        <v>6.0999999999999999E-2</v>
      </c>
      <c r="K22" s="33">
        <v>0.93900000000000017</v>
      </c>
      <c r="L22" s="33">
        <v>6.2E-2</v>
      </c>
      <c r="M22" s="33">
        <v>0.93800000000000006</v>
      </c>
    </row>
    <row r="23" spans="1:13">
      <c r="A23" s="2" t="s">
        <v>321</v>
      </c>
      <c r="B23" s="4">
        <v>5516</v>
      </c>
      <c r="C23" s="4">
        <v>20277</v>
      </c>
      <c r="D23" s="4">
        <v>5728</v>
      </c>
      <c r="E23" s="4">
        <v>20066</v>
      </c>
      <c r="F23" s="4">
        <v>5840</v>
      </c>
      <c r="G23" s="4">
        <v>19953</v>
      </c>
      <c r="H23" s="33">
        <v>0.214</v>
      </c>
      <c r="I23" s="33">
        <v>0.78600000000000003</v>
      </c>
      <c r="J23" s="33">
        <v>0.222</v>
      </c>
      <c r="K23" s="33">
        <v>0.77800000000000014</v>
      </c>
      <c r="L23" s="33">
        <v>0.22600000000000001</v>
      </c>
      <c r="M23" s="33">
        <v>0.77300000000000002</v>
      </c>
    </row>
    <row r="24" spans="1:13">
      <c r="A24" s="2" t="s">
        <v>322</v>
      </c>
      <c r="B24" s="4">
        <v>1000</v>
      </c>
      <c r="C24" s="4">
        <v>16599</v>
      </c>
      <c r="D24" s="4">
        <v>1011</v>
      </c>
      <c r="E24" s="4">
        <v>16585</v>
      </c>
      <c r="F24" s="4">
        <v>1050</v>
      </c>
      <c r="G24" s="4">
        <v>16547</v>
      </c>
      <c r="H24" s="33">
        <v>5.7000000000000002E-2</v>
      </c>
      <c r="I24" s="33">
        <v>0.94400000000000006</v>
      </c>
      <c r="J24" s="33">
        <v>5.7000000000000002E-2</v>
      </c>
      <c r="K24" s="33">
        <v>0.94200000000000006</v>
      </c>
      <c r="L24" s="33">
        <v>0.06</v>
      </c>
      <c r="M24" s="33">
        <v>0.93900000000000006</v>
      </c>
    </row>
    <row r="25" spans="1:13">
      <c r="A25" s="2" t="s">
        <v>323</v>
      </c>
      <c r="B25" s="4">
        <v>2086</v>
      </c>
      <c r="C25" s="4">
        <v>22643</v>
      </c>
      <c r="D25" s="4">
        <v>2116</v>
      </c>
      <c r="E25" s="4">
        <v>22613</v>
      </c>
      <c r="F25" s="4">
        <v>2140</v>
      </c>
      <c r="G25" s="4">
        <v>22588</v>
      </c>
      <c r="H25" s="33">
        <v>8.4000000000000005E-2</v>
      </c>
      <c r="I25" s="33">
        <v>0.91500000000000004</v>
      </c>
      <c r="J25" s="33">
        <v>8.5999999999999993E-2</v>
      </c>
      <c r="K25" s="33">
        <v>0.91300000000000003</v>
      </c>
      <c r="L25" s="33">
        <v>8.6999999999999994E-2</v>
      </c>
      <c r="M25" s="33">
        <v>0.91400000000000003</v>
      </c>
    </row>
    <row r="26" spans="1:13">
      <c r="A26" s="2" t="s">
        <v>324</v>
      </c>
      <c r="B26" s="4">
        <v>2481</v>
      </c>
      <c r="C26" s="4">
        <v>19195</v>
      </c>
      <c r="D26" s="4">
        <v>2543</v>
      </c>
      <c r="E26" s="4">
        <v>19131</v>
      </c>
      <c r="F26" s="4">
        <v>2589</v>
      </c>
      <c r="G26" s="4">
        <v>19085</v>
      </c>
      <c r="H26" s="33">
        <v>0.114</v>
      </c>
      <c r="I26" s="33">
        <v>0.88600000000000012</v>
      </c>
      <c r="J26" s="33">
        <v>0.11700000000000001</v>
      </c>
      <c r="K26" s="33">
        <v>0.88400000000000012</v>
      </c>
      <c r="L26" s="33">
        <v>0.11899999999999999</v>
      </c>
      <c r="M26" s="33">
        <v>0.88100000000000001</v>
      </c>
    </row>
    <row r="29" spans="1:13">
      <c r="A29" t="s">
        <v>3</v>
      </c>
    </row>
  </sheetData>
  <sheetCalcPr fullCalcOnLoad="1"/>
  <mergeCells count="13">
    <mergeCell ref="R4:S4"/>
    <mergeCell ref="U4:V4"/>
    <mergeCell ref="W4:X4"/>
    <mergeCell ref="Y4:Z4"/>
    <mergeCell ref="A1:L1"/>
    <mergeCell ref="B2:C2"/>
    <mergeCell ref="D2:E2"/>
    <mergeCell ref="F2:G2"/>
    <mergeCell ref="H2:I2"/>
    <mergeCell ref="J2:K2"/>
    <mergeCell ref="L2:M2"/>
    <mergeCell ref="N4:O4"/>
    <mergeCell ref="P4:Q4"/>
  </mergeCells>
  <pageMargins left="0.7" right="0.7" top="0.75" bottom="0.75" header="0.3" footer="0.3"/>
  <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7"/>
  <sheetViews>
    <sheetView workbookViewId="0">
      <selection activeCell="G17" sqref="G17"/>
    </sheetView>
  </sheetViews>
  <sheetFormatPr baseColWidth="10" defaultColWidth="8.83203125" defaultRowHeight="14"/>
  <cols>
    <col min="2" max="2" width="11.5" bestFit="1" customWidth="1"/>
    <col min="4" max="4" width="17.6640625" bestFit="1" customWidth="1"/>
  </cols>
  <sheetData>
    <row r="1" spans="1:13" ht="15">
      <c r="A1" s="79" t="s">
        <v>86</v>
      </c>
      <c r="B1" s="79"/>
      <c r="C1" s="79"/>
      <c r="D1" s="79"/>
      <c r="E1" s="79"/>
      <c r="F1" s="79"/>
      <c r="G1" s="79"/>
      <c r="H1" s="79"/>
      <c r="I1" s="79"/>
      <c r="J1" s="79"/>
      <c r="K1" s="79"/>
      <c r="L1" s="79"/>
      <c r="M1" s="79"/>
    </row>
    <row r="2" spans="1:13">
      <c r="A2" t="s">
        <v>301</v>
      </c>
      <c r="B2" t="s">
        <v>76</v>
      </c>
      <c r="C2" t="s">
        <v>81</v>
      </c>
      <c r="D2" s="35" t="s">
        <v>82</v>
      </c>
      <c r="E2" t="s">
        <v>80</v>
      </c>
      <c r="F2" t="s">
        <v>107</v>
      </c>
      <c r="G2" t="s">
        <v>77</v>
      </c>
      <c r="H2" t="s">
        <v>93</v>
      </c>
    </row>
    <row r="3" spans="1:13">
      <c r="A3" t="s">
        <v>302</v>
      </c>
      <c r="B3" s="4">
        <f>SUM(B4:B24)</f>
        <v>95587.78</v>
      </c>
      <c r="C3" s="4">
        <f>SUM(C4:C24)</f>
        <v>786.4</v>
      </c>
      <c r="D3" s="58">
        <f>SUM(D4:D24)</f>
        <v>503296</v>
      </c>
      <c r="E3" s="33">
        <f>B3/D3</f>
        <v>0.1899235837360122</v>
      </c>
    </row>
    <row r="4" spans="1:13">
      <c r="A4" t="s">
        <v>304</v>
      </c>
      <c r="B4" s="4">
        <v>9754</v>
      </c>
      <c r="C4" s="62">
        <v>36.200000000000003</v>
      </c>
      <c r="D4" s="58">
        <v>23168</v>
      </c>
      <c r="E4" s="33">
        <f>B4/D4</f>
        <v>0.42101174033149169</v>
      </c>
      <c r="F4">
        <v>2007</v>
      </c>
      <c r="G4" s="60" t="s">
        <v>83</v>
      </c>
    </row>
    <row r="5" spans="1:13">
      <c r="A5" t="s">
        <v>305</v>
      </c>
      <c r="B5" s="4">
        <v>689</v>
      </c>
      <c r="C5" s="62">
        <v>29.8</v>
      </c>
      <c r="D5" s="58">
        <v>19072</v>
      </c>
      <c r="E5" s="33">
        <f>B5/D5</f>
        <v>3.6126258389261742E-2</v>
      </c>
      <c r="F5">
        <v>2007</v>
      </c>
      <c r="G5" s="60" t="s">
        <v>85</v>
      </c>
    </row>
    <row r="6" spans="1:13">
      <c r="A6" t="s">
        <v>306</v>
      </c>
      <c r="B6" s="4" t="s">
        <v>90</v>
      </c>
      <c r="C6" s="62">
        <v>33</v>
      </c>
      <c r="D6" s="58">
        <v>21120</v>
      </c>
      <c r="E6" s="33">
        <v>0.55000000000000004</v>
      </c>
      <c r="F6">
        <v>2002</v>
      </c>
      <c r="G6" s="60" t="s">
        <v>87</v>
      </c>
    </row>
    <row r="7" spans="1:13">
      <c r="A7" t="s">
        <v>307</v>
      </c>
      <c r="B7" s="4">
        <v>8218</v>
      </c>
      <c r="C7" s="62">
        <v>31.5</v>
      </c>
      <c r="D7" s="58">
        <v>20160</v>
      </c>
      <c r="E7" s="33">
        <f>B7/D7</f>
        <v>0.40763888888888888</v>
      </c>
      <c r="F7">
        <v>2014</v>
      </c>
      <c r="G7" s="60" t="s">
        <v>88</v>
      </c>
    </row>
    <row r="8" spans="1:13">
      <c r="A8" t="s">
        <v>308</v>
      </c>
      <c r="B8" s="4" t="s">
        <v>90</v>
      </c>
      <c r="C8" s="62">
        <v>46</v>
      </c>
      <c r="D8" s="58">
        <v>29440</v>
      </c>
      <c r="E8" s="33">
        <v>0.33</v>
      </c>
      <c r="F8">
        <v>2010</v>
      </c>
      <c r="G8" s="60" t="s">
        <v>89</v>
      </c>
    </row>
    <row r="9" spans="1:13">
      <c r="A9" t="s">
        <v>309</v>
      </c>
      <c r="B9" s="4">
        <v>4879</v>
      </c>
      <c r="C9" s="62">
        <v>43.7</v>
      </c>
      <c r="D9" s="58">
        <v>27968</v>
      </c>
      <c r="E9" s="33">
        <f>B9/D9</f>
        <v>0.17444937070938216</v>
      </c>
      <c r="F9">
        <v>2015</v>
      </c>
      <c r="G9" s="60" t="s">
        <v>91</v>
      </c>
    </row>
    <row r="10" spans="1:13">
      <c r="A10" t="s">
        <v>310</v>
      </c>
      <c r="B10" s="4" t="s">
        <v>90</v>
      </c>
      <c r="C10" s="62">
        <v>33</v>
      </c>
      <c r="D10" s="58">
        <v>21120</v>
      </c>
      <c r="E10" s="33">
        <v>0.76</v>
      </c>
      <c r="F10">
        <v>2007</v>
      </c>
      <c r="G10" s="60" t="s">
        <v>92</v>
      </c>
    </row>
    <row r="11" spans="1:13">
      <c r="A11" t="s">
        <v>311</v>
      </c>
      <c r="B11" s="4">
        <f>2222+6.83+70.5+33.87+22.1+11.65+23.75+36.08+12</f>
        <v>2438.7799999999997</v>
      </c>
      <c r="C11" s="62">
        <v>30.8</v>
      </c>
      <c r="D11" s="58">
        <v>19712</v>
      </c>
      <c r="E11" s="33">
        <f>B11/D11</f>
        <v>0.12372057629870128</v>
      </c>
      <c r="F11">
        <v>2010</v>
      </c>
      <c r="G11" s="60" t="s">
        <v>94</v>
      </c>
    </row>
    <row r="12" spans="1:13">
      <c r="A12" t="s">
        <v>312</v>
      </c>
      <c r="B12" s="4">
        <f>8389+2062</f>
        <v>10451</v>
      </c>
      <c r="C12" s="62">
        <v>48.5</v>
      </c>
      <c r="D12" s="58">
        <v>31040</v>
      </c>
      <c r="E12" s="33">
        <f>B12/D12</f>
        <v>0.336694587628866</v>
      </c>
      <c r="F12">
        <v>2010</v>
      </c>
      <c r="G12" s="60" t="s">
        <v>95</v>
      </c>
    </row>
    <row r="13" spans="1:13">
      <c r="A13" t="s">
        <v>313</v>
      </c>
      <c r="B13" s="4">
        <v>6467</v>
      </c>
      <c r="C13" s="62">
        <v>56.1</v>
      </c>
      <c r="D13" s="58">
        <v>35904</v>
      </c>
      <c r="E13" s="33">
        <f>B13/D13</f>
        <v>0.18011920677361853</v>
      </c>
      <c r="F13">
        <v>2010</v>
      </c>
      <c r="G13" s="60" t="s">
        <v>96</v>
      </c>
    </row>
    <row r="14" spans="1:13">
      <c r="A14" t="s">
        <v>314</v>
      </c>
      <c r="B14" s="4" t="s">
        <v>90</v>
      </c>
      <c r="C14" s="62">
        <v>17.2</v>
      </c>
      <c r="D14" s="58">
        <v>11008</v>
      </c>
      <c r="E14" s="33">
        <v>7.0000000000000007E-2</v>
      </c>
      <c r="F14">
        <v>2009</v>
      </c>
      <c r="G14" s="60" t="s">
        <v>98</v>
      </c>
    </row>
    <row r="15" spans="1:13">
      <c r="A15" t="s">
        <v>315</v>
      </c>
      <c r="B15" s="4">
        <f>1958+3017</f>
        <v>4975</v>
      </c>
      <c r="C15" s="62">
        <v>37</v>
      </c>
      <c r="D15" s="58">
        <v>23680</v>
      </c>
      <c r="E15" s="33">
        <f t="shared" ref="E15:E24" si="0">B15/D15</f>
        <v>0.2100929054054054</v>
      </c>
      <c r="F15">
        <v>2015</v>
      </c>
      <c r="G15" s="60" t="s">
        <v>97</v>
      </c>
    </row>
    <row r="16" spans="1:13">
      <c r="A16" t="s">
        <v>316</v>
      </c>
      <c r="B16" s="4">
        <v>10480</v>
      </c>
      <c r="C16" s="62">
        <v>45.3</v>
      </c>
      <c r="D16" s="58">
        <v>28992</v>
      </c>
      <c r="E16" s="33">
        <f t="shared" si="0"/>
        <v>0.36147902869757176</v>
      </c>
      <c r="F16">
        <v>2009</v>
      </c>
      <c r="G16" s="60" t="s">
        <v>99</v>
      </c>
    </row>
    <row r="17" spans="1:7">
      <c r="A17" t="s">
        <v>317</v>
      </c>
      <c r="B17" s="4">
        <v>269</v>
      </c>
      <c r="C17" s="62">
        <v>19.5</v>
      </c>
      <c r="D17" s="58">
        <v>12480</v>
      </c>
      <c r="E17" s="33">
        <f t="shared" si="0"/>
        <v>2.1554487179487179E-2</v>
      </c>
      <c r="F17">
        <v>2006</v>
      </c>
      <c r="G17" s="60" t="s">
        <v>16</v>
      </c>
    </row>
    <row r="18" spans="1:7">
      <c r="A18" t="s">
        <v>318</v>
      </c>
      <c r="B18" s="4">
        <v>1400</v>
      </c>
      <c r="C18" s="62">
        <v>26.2</v>
      </c>
      <c r="D18" s="58">
        <v>16768</v>
      </c>
      <c r="E18" s="33">
        <f t="shared" si="0"/>
        <v>8.3492366412213734E-2</v>
      </c>
      <c r="F18">
        <v>2009</v>
      </c>
      <c r="G18" s="60" t="s">
        <v>15</v>
      </c>
    </row>
    <row r="19" spans="1:7">
      <c r="A19" t="s">
        <v>319</v>
      </c>
      <c r="B19" s="4">
        <v>9654</v>
      </c>
      <c r="C19" s="62">
        <v>57.3</v>
      </c>
      <c r="D19" s="58">
        <v>36672</v>
      </c>
      <c r="E19" s="33">
        <f t="shared" si="0"/>
        <v>0.26325261780104714</v>
      </c>
      <c r="F19">
        <v>2009</v>
      </c>
      <c r="G19" s="60" t="s">
        <v>103</v>
      </c>
    </row>
    <row r="20" spans="1:7">
      <c r="A20" t="s">
        <v>320</v>
      </c>
      <c r="B20" s="4">
        <v>10920</v>
      </c>
      <c r="C20" s="62">
        <v>58.7</v>
      </c>
      <c r="D20" s="58">
        <v>37568</v>
      </c>
      <c r="E20" s="33">
        <f t="shared" si="0"/>
        <v>0.29067291311754684</v>
      </c>
      <c r="F20">
        <v>2006</v>
      </c>
      <c r="G20" s="60" t="s">
        <v>102</v>
      </c>
    </row>
    <row r="21" spans="1:7">
      <c r="A21" t="s">
        <v>321</v>
      </c>
      <c r="B21" s="4" t="s">
        <v>90</v>
      </c>
      <c r="C21" s="62">
        <v>39.799999999999997</v>
      </c>
      <c r="D21" s="58">
        <v>25472</v>
      </c>
      <c r="E21" s="33">
        <v>0.23</v>
      </c>
      <c r="F21">
        <v>2010</v>
      </c>
      <c r="G21" s="60" t="s">
        <v>101</v>
      </c>
    </row>
    <row r="22" spans="1:7">
      <c r="A22" t="s">
        <v>322</v>
      </c>
      <c r="B22" s="4">
        <v>5128</v>
      </c>
      <c r="C22" s="62">
        <v>26.3</v>
      </c>
      <c r="D22" s="58">
        <v>16832</v>
      </c>
      <c r="E22" s="33">
        <f t="shared" si="0"/>
        <v>0.30465779467680609</v>
      </c>
      <c r="F22">
        <v>2014</v>
      </c>
      <c r="G22" s="60" t="s">
        <v>100</v>
      </c>
    </row>
    <row r="23" spans="1:7">
      <c r="A23" t="s">
        <v>323</v>
      </c>
      <c r="B23" s="4">
        <v>6687</v>
      </c>
      <c r="C23" s="62">
        <v>38.200000000000003</v>
      </c>
      <c r="D23" s="58">
        <v>24448</v>
      </c>
      <c r="E23" s="33">
        <f t="shared" si="0"/>
        <v>0.27351930628272253</v>
      </c>
      <c r="F23">
        <v>2014</v>
      </c>
      <c r="G23" s="60" t="s">
        <v>78</v>
      </c>
    </row>
    <row r="24" spans="1:7">
      <c r="A24" t="s">
        <v>324</v>
      </c>
      <c r="B24" s="4">
        <v>3178</v>
      </c>
      <c r="C24" s="62">
        <v>32.299999999999997</v>
      </c>
      <c r="D24" s="58">
        <v>20672</v>
      </c>
      <c r="E24" s="33">
        <f t="shared" si="0"/>
        <v>0.15373452012383901</v>
      </c>
      <c r="F24">
        <v>2011</v>
      </c>
      <c r="G24" s="60" t="s">
        <v>84</v>
      </c>
    </row>
    <row r="27" spans="1:7">
      <c r="A27" s="61" t="s">
        <v>79</v>
      </c>
    </row>
  </sheetData>
  <mergeCells count="1">
    <mergeCell ref="A1:M1"/>
  </mergeCells>
  <hyperlinks>
    <hyperlink ref="G23" r:id="rId1"/>
    <hyperlink ref="G24" r:id="rId2"/>
    <hyperlink ref="G4" r:id="rId3"/>
    <hyperlink ref="G5" r:id="rId4"/>
    <hyperlink ref="G6" r:id="rId5"/>
    <hyperlink ref="G7" r:id="rId6"/>
    <hyperlink ref="G8" r:id="rId7"/>
    <hyperlink ref="G9" r:id="rId8"/>
    <hyperlink ref="G10" r:id="rId9"/>
    <hyperlink ref="G11" r:id="rId10"/>
    <hyperlink ref="G12" r:id="rId11"/>
    <hyperlink ref="G13" r:id="rId12"/>
    <hyperlink ref="G14" r:id="rId13"/>
    <hyperlink ref="G15" r:id="rId14"/>
    <hyperlink ref="G16" r:id="rId15"/>
    <hyperlink ref="G22" r:id="rId16"/>
    <hyperlink ref="G21" r:id="rId17"/>
    <hyperlink ref="G20" r:id="rId18"/>
    <hyperlink ref="G19" r:id="rId19"/>
    <hyperlink ref="G18" r:id="rId20"/>
    <hyperlink ref="G17" r:id="rId21"/>
  </hyperlink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28"/>
  <sheetViews>
    <sheetView workbookViewId="0">
      <selection activeCell="A28" sqref="A28"/>
    </sheetView>
  </sheetViews>
  <sheetFormatPr baseColWidth="10" defaultColWidth="8.83203125" defaultRowHeight="14"/>
  <cols>
    <col min="2" max="11" width="14.33203125" customWidth="1"/>
    <col min="12" max="12" width="9" style="46" bestFit="1" customWidth="1"/>
    <col min="13" max="13" width="14.33203125" customWidth="1"/>
    <col min="15" max="15" width="10.1640625" bestFit="1" customWidth="1"/>
  </cols>
  <sheetData>
    <row r="1" spans="1:15" s="15" customFormat="1" ht="15">
      <c r="A1" s="42" t="s">
        <v>141</v>
      </c>
      <c r="B1" s="42"/>
      <c r="C1" s="42"/>
      <c r="D1" s="42"/>
      <c r="E1" s="42"/>
      <c r="F1" s="42"/>
      <c r="G1" s="42"/>
      <c r="H1" s="42"/>
      <c r="I1" s="42"/>
      <c r="J1" s="42"/>
      <c r="K1" s="43"/>
      <c r="L1" s="44"/>
    </row>
    <row r="2" spans="1:15">
      <c r="A2" s="40" t="s">
        <v>301</v>
      </c>
      <c r="B2" s="40" t="s">
        <v>137</v>
      </c>
      <c r="C2" s="40" t="s">
        <v>138</v>
      </c>
      <c r="D2" s="4" t="s">
        <v>139</v>
      </c>
      <c r="E2" s="4" t="s">
        <v>140</v>
      </c>
      <c r="F2" s="4" t="s">
        <v>131</v>
      </c>
      <c r="G2" s="4" t="s">
        <v>132</v>
      </c>
      <c r="H2" s="4" t="s">
        <v>133</v>
      </c>
      <c r="I2" s="4" t="s">
        <v>134</v>
      </c>
      <c r="J2" s="4" t="s">
        <v>135</v>
      </c>
      <c r="K2" s="4" t="s">
        <v>136</v>
      </c>
      <c r="L2" s="44" t="s">
        <v>143</v>
      </c>
      <c r="M2" s="4" t="s">
        <v>142</v>
      </c>
    </row>
    <row r="3" spans="1:15">
      <c r="A3" s="40" t="s">
        <v>303</v>
      </c>
      <c r="B3" s="40">
        <v>291023</v>
      </c>
      <c r="C3" s="40">
        <v>37624</v>
      </c>
      <c r="D3" s="4">
        <v>9026</v>
      </c>
      <c r="E3" s="4">
        <v>2217</v>
      </c>
      <c r="F3" s="4">
        <v>43001</v>
      </c>
      <c r="G3" s="4">
        <v>4051</v>
      </c>
      <c r="H3" s="4">
        <v>106929</v>
      </c>
      <c r="I3" s="4">
        <v>4700</v>
      </c>
      <c r="J3" s="4">
        <v>7750</v>
      </c>
      <c r="K3" s="4">
        <v>24758</v>
      </c>
      <c r="L3" s="45">
        <v>531079</v>
      </c>
      <c r="M3" s="33">
        <v>0.27350712207437511</v>
      </c>
      <c r="O3" s="16"/>
    </row>
    <row r="4" spans="1:15">
      <c r="A4" s="41" t="s">
        <v>302</v>
      </c>
      <c r="B4" s="40">
        <f>SUM(B5:B25)</f>
        <v>12211</v>
      </c>
      <c r="C4" s="40">
        <f t="shared" ref="C4:K4" si="0">SUM(C5:C25)</f>
        <v>886</v>
      </c>
      <c r="D4" s="40">
        <f t="shared" si="0"/>
        <v>244</v>
      </c>
      <c r="E4" s="40">
        <f t="shared" si="0"/>
        <v>100</v>
      </c>
      <c r="F4" s="40">
        <f t="shared" si="0"/>
        <v>1640</v>
      </c>
      <c r="G4" s="40">
        <f t="shared" si="0"/>
        <v>192</v>
      </c>
      <c r="H4" s="40">
        <f t="shared" si="0"/>
        <v>3970</v>
      </c>
      <c r="I4" s="40">
        <f t="shared" si="0"/>
        <v>161</v>
      </c>
      <c r="J4" s="40">
        <f t="shared" si="0"/>
        <v>382</v>
      </c>
      <c r="K4" s="40">
        <f t="shared" si="0"/>
        <v>966</v>
      </c>
      <c r="L4" s="45">
        <v>20752</v>
      </c>
      <c r="M4" s="33">
        <v>0.31257554826454842</v>
      </c>
      <c r="O4" s="57"/>
    </row>
    <row r="5" spans="1:15">
      <c r="A5" s="40" t="s">
        <v>304</v>
      </c>
      <c r="B5" s="40">
        <v>349</v>
      </c>
      <c r="C5" s="40">
        <v>23</v>
      </c>
      <c r="D5" s="4">
        <v>11</v>
      </c>
      <c r="E5" s="4">
        <v>7</v>
      </c>
      <c r="F5" s="4">
        <v>27</v>
      </c>
      <c r="G5" s="4">
        <v>0</v>
      </c>
      <c r="H5" s="4">
        <v>76</v>
      </c>
      <c r="I5" s="4">
        <v>0</v>
      </c>
      <c r="J5" s="4">
        <v>18</v>
      </c>
      <c r="K5" s="4">
        <v>0</v>
      </c>
      <c r="L5" s="45">
        <v>511</v>
      </c>
      <c r="M5" s="33">
        <v>0.24203389830508473</v>
      </c>
      <c r="O5" s="32"/>
    </row>
    <row r="6" spans="1:15">
      <c r="A6" s="40" t="s">
        <v>305</v>
      </c>
      <c r="B6" s="40">
        <v>694</v>
      </c>
      <c r="C6" s="40">
        <v>95</v>
      </c>
      <c r="D6" s="4">
        <v>0</v>
      </c>
      <c r="E6" s="4">
        <v>0</v>
      </c>
      <c r="F6" s="4">
        <v>86</v>
      </c>
      <c r="G6" s="4">
        <v>0</v>
      </c>
      <c r="H6" s="4">
        <v>179</v>
      </c>
      <c r="I6" s="4">
        <v>11</v>
      </c>
      <c r="J6" s="4">
        <v>0</v>
      </c>
      <c r="K6" s="4">
        <v>0</v>
      </c>
      <c r="L6" s="45">
        <v>1065</v>
      </c>
      <c r="M6" s="33">
        <v>0.2336586808636498</v>
      </c>
    </row>
    <row r="7" spans="1:15">
      <c r="A7" s="40" t="s">
        <v>306</v>
      </c>
      <c r="B7" s="40">
        <v>122</v>
      </c>
      <c r="C7" s="40">
        <v>3</v>
      </c>
      <c r="D7" s="4">
        <v>6</v>
      </c>
      <c r="E7" s="4">
        <v>0</v>
      </c>
      <c r="F7" s="4">
        <v>25</v>
      </c>
      <c r="G7" s="4">
        <v>9</v>
      </c>
      <c r="H7" s="4">
        <v>78</v>
      </c>
      <c r="I7" s="4">
        <v>3</v>
      </c>
      <c r="J7" s="4">
        <v>9</v>
      </c>
      <c r="K7" s="4">
        <v>0</v>
      </c>
      <c r="L7" s="45">
        <v>255</v>
      </c>
      <c r="M7" s="33">
        <v>0.34260869565217389</v>
      </c>
    </row>
    <row r="8" spans="1:15">
      <c r="A8" s="40" t="s">
        <v>307</v>
      </c>
      <c r="B8" s="40">
        <v>181</v>
      </c>
      <c r="C8" s="40">
        <v>4</v>
      </c>
      <c r="D8" s="4">
        <v>0</v>
      </c>
      <c r="E8" s="4">
        <v>0</v>
      </c>
      <c r="F8" s="4">
        <v>29</v>
      </c>
      <c r="G8" s="4">
        <v>3</v>
      </c>
      <c r="H8" s="4">
        <v>18</v>
      </c>
      <c r="I8" s="4">
        <v>6</v>
      </c>
      <c r="J8" s="4">
        <v>6</v>
      </c>
      <c r="K8" s="4">
        <v>0</v>
      </c>
      <c r="L8" s="45">
        <v>247</v>
      </c>
      <c r="M8" s="33">
        <v>0.28130081300813009</v>
      </c>
    </row>
    <row r="9" spans="1:15">
      <c r="A9" s="40" t="s">
        <v>308</v>
      </c>
      <c r="B9" s="40">
        <v>204</v>
      </c>
      <c r="C9" s="40">
        <v>3</v>
      </c>
      <c r="D9" s="4">
        <v>4</v>
      </c>
      <c r="E9" s="4">
        <v>0</v>
      </c>
      <c r="F9" s="4">
        <v>27</v>
      </c>
      <c r="G9" s="4">
        <v>14</v>
      </c>
      <c r="H9" s="4">
        <v>72</v>
      </c>
      <c r="I9" s="4">
        <v>6</v>
      </c>
      <c r="J9" s="4">
        <v>7</v>
      </c>
      <c r="K9" s="4">
        <v>0</v>
      </c>
      <c r="L9" s="45">
        <v>337</v>
      </c>
      <c r="M9" s="33">
        <v>0.39291465378421903</v>
      </c>
    </row>
    <row r="10" spans="1:15">
      <c r="A10" s="40" t="s">
        <v>309</v>
      </c>
      <c r="B10" s="40">
        <v>377</v>
      </c>
      <c r="C10" s="40">
        <v>36</v>
      </c>
      <c r="D10" s="4">
        <v>0</v>
      </c>
      <c r="E10" s="4">
        <v>0</v>
      </c>
      <c r="F10" s="4">
        <v>27</v>
      </c>
      <c r="G10" s="4">
        <v>0</v>
      </c>
      <c r="H10" s="4">
        <v>87</v>
      </c>
      <c r="I10" s="4">
        <v>0</v>
      </c>
      <c r="J10" s="4">
        <v>0</v>
      </c>
      <c r="K10" s="4">
        <v>3</v>
      </c>
      <c r="L10" s="45">
        <v>530</v>
      </c>
      <c r="M10" s="33">
        <v>0.30612244897959184</v>
      </c>
    </row>
    <row r="11" spans="1:15">
      <c r="A11" s="40" t="s">
        <v>310</v>
      </c>
      <c r="B11" s="40">
        <v>258</v>
      </c>
      <c r="C11" s="40">
        <v>33</v>
      </c>
      <c r="D11" s="4">
        <v>0</v>
      </c>
      <c r="E11" s="4">
        <v>0</v>
      </c>
      <c r="F11" s="4">
        <v>10</v>
      </c>
      <c r="G11" s="4">
        <v>3</v>
      </c>
      <c r="H11" s="4">
        <v>26</v>
      </c>
      <c r="I11" s="4">
        <v>1</v>
      </c>
      <c r="J11" s="4">
        <v>0</v>
      </c>
      <c r="K11" s="4">
        <v>4</v>
      </c>
      <c r="L11" s="45">
        <v>335</v>
      </c>
      <c r="M11" s="33">
        <v>0.30486202365308807</v>
      </c>
    </row>
    <row r="12" spans="1:15">
      <c r="A12" s="40" t="s">
        <v>311</v>
      </c>
      <c r="B12" s="40">
        <v>798</v>
      </c>
      <c r="C12" s="40">
        <v>72</v>
      </c>
      <c r="D12" s="4">
        <v>7</v>
      </c>
      <c r="E12" s="4">
        <v>16</v>
      </c>
      <c r="F12" s="4">
        <v>27</v>
      </c>
      <c r="G12" s="4">
        <v>0</v>
      </c>
      <c r="H12" s="4">
        <v>116</v>
      </c>
      <c r="I12" s="4">
        <v>0</v>
      </c>
      <c r="J12" s="4">
        <v>0</v>
      </c>
      <c r="K12" s="4">
        <v>2</v>
      </c>
      <c r="L12" s="45">
        <v>1038</v>
      </c>
      <c r="M12" s="33">
        <v>0.33832046332046334</v>
      </c>
    </row>
    <row r="13" spans="1:15">
      <c r="A13" s="40" t="s">
        <v>312</v>
      </c>
      <c r="B13" s="40">
        <v>351</v>
      </c>
      <c r="C13" s="40">
        <v>8</v>
      </c>
      <c r="D13" s="4">
        <v>8</v>
      </c>
      <c r="E13" s="4">
        <v>22</v>
      </c>
      <c r="F13" s="4">
        <v>13</v>
      </c>
      <c r="G13" s="4">
        <v>0</v>
      </c>
      <c r="H13" s="4">
        <v>123</v>
      </c>
      <c r="I13" s="4">
        <v>7</v>
      </c>
      <c r="J13" s="4">
        <v>6</v>
      </c>
      <c r="K13" s="4">
        <v>77</v>
      </c>
      <c r="L13" s="45">
        <v>615</v>
      </c>
      <c r="M13" s="33">
        <v>0.30755555555555558</v>
      </c>
    </row>
    <row r="14" spans="1:15">
      <c r="A14" s="40" t="s">
        <v>313</v>
      </c>
      <c r="B14" s="40">
        <v>921</v>
      </c>
      <c r="C14" s="40">
        <v>31</v>
      </c>
      <c r="D14" s="4">
        <v>23</v>
      </c>
      <c r="E14" s="4">
        <v>0</v>
      </c>
      <c r="F14" s="4">
        <v>138</v>
      </c>
      <c r="G14" s="4">
        <v>14</v>
      </c>
      <c r="H14" s="4">
        <v>317</v>
      </c>
      <c r="I14" s="4">
        <v>14</v>
      </c>
      <c r="J14" s="4">
        <v>21</v>
      </c>
      <c r="K14" s="4">
        <v>59</v>
      </c>
      <c r="L14" s="45">
        <v>1538</v>
      </c>
      <c r="M14" s="33">
        <v>0.31876085697741746</v>
      </c>
    </row>
    <row r="15" spans="1:15">
      <c r="A15" s="40" t="s">
        <v>314</v>
      </c>
      <c r="B15" s="40">
        <v>233</v>
      </c>
      <c r="C15" s="40">
        <v>42</v>
      </c>
      <c r="D15" s="4">
        <v>0</v>
      </c>
      <c r="E15" s="4">
        <v>0</v>
      </c>
      <c r="F15" s="4">
        <v>23</v>
      </c>
      <c r="G15" s="4">
        <v>4</v>
      </c>
      <c r="H15" s="4">
        <v>43</v>
      </c>
      <c r="I15" s="4">
        <v>4</v>
      </c>
      <c r="J15" s="4">
        <v>13</v>
      </c>
      <c r="K15" s="4">
        <v>0</v>
      </c>
      <c r="L15" s="45">
        <v>362</v>
      </c>
      <c r="M15" s="33">
        <v>0.2735135135135135</v>
      </c>
    </row>
    <row r="16" spans="1:15">
      <c r="A16" s="40" t="s">
        <v>315</v>
      </c>
      <c r="B16" s="40">
        <v>602</v>
      </c>
      <c r="C16" s="40">
        <v>52</v>
      </c>
      <c r="D16" s="4">
        <v>0</v>
      </c>
      <c r="E16" s="4">
        <v>0</v>
      </c>
      <c r="F16" s="4">
        <v>73</v>
      </c>
      <c r="G16" s="4">
        <v>29</v>
      </c>
      <c r="H16" s="4">
        <v>202</v>
      </c>
      <c r="I16" s="4">
        <v>14</v>
      </c>
      <c r="J16" s="4">
        <v>90</v>
      </c>
      <c r="K16" s="4">
        <v>0</v>
      </c>
      <c r="L16" s="45">
        <v>1062</v>
      </c>
      <c r="M16" s="33">
        <v>0.28793486306439675</v>
      </c>
    </row>
    <row r="17" spans="1:13">
      <c r="A17" s="40" t="s">
        <v>316</v>
      </c>
      <c r="B17" s="40">
        <v>224</v>
      </c>
      <c r="C17" s="40">
        <v>10</v>
      </c>
      <c r="D17" s="4">
        <v>0</v>
      </c>
      <c r="E17" s="4">
        <v>0</v>
      </c>
      <c r="F17" s="4">
        <v>46</v>
      </c>
      <c r="G17" s="4">
        <v>0</v>
      </c>
      <c r="H17" s="4">
        <v>60</v>
      </c>
      <c r="I17" s="4">
        <v>2</v>
      </c>
      <c r="J17" s="4">
        <v>2</v>
      </c>
      <c r="K17" s="4">
        <v>6</v>
      </c>
      <c r="L17" s="45">
        <v>350</v>
      </c>
      <c r="M17" s="33">
        <v>0.38110236220472443</v>
      </c>
    </row>
    <row r="18" spans="1:13">
      <c r="A18" s="40" t="s">
        <v>317</v>
      </c>
      <c r="B18" s="40">
        <v>432</v>
      </c>
      <c r="C18" s="40">
        <v>11</v>
      </c>
      <c r="D18" s="4">
        <v>9</v>
      </c>
      <c r="E18" s="4">
        <v>0</v>
      </c>
      <c r="F18" s="4">
        <v>101</v>
      </c>
      <c r="G18" s="4">
        <v>11</v>
      </c>
      <c r="H18" s="4">
        <v>77</v>
      </c>
      <c r="I18" s="4">
        <v>5</v>
      </c>
      <c r="J18" s="4">
        <v>6</v>
      </c>
      <c r="K18" s="4">
        <v>100</v>
      </c>
      <c r="L18" s="45">
        <v>752</v>
      </c>
      <c r="M18" s="33">
        <v>0.37981510015408321</v>
      </c>
    </row>
    <row r="19" spans="1:13">
      <c r="A19" s="40" t="s">
        <v>318</v>
      </c>
      <c r="B19" s="40">
        <v>320</v>
      </c>
      <c r="C19" s="40">
        <v>27</v>
      </c>
      <c r="D19" s="4">
        <v>5</v>
      </c>
      <c r="E19" s="4">
        <v>0</v>
      </c>
      <c r="F19" s="4">
        <v>45</v>
      </c>
      <c r="G19" s="4">
        <v>14</v>
      </c>
      <c r="H19" s="4">
        <v>72</v>
      </c>
      <c r="I19" s="4">
        <v>12</v>
      </c>
      <c r="J19" s="4">
        <v>18</v>
      </c>
      <c r="K19" s="4">
        <v>0</v>
      </c>
      <c r="L19" s="45">
        <v>513</v>
      </c>
      <c r="M19" s="33">
        <v>0.39047619047619048</v>
      </c>
    </row>
    <row r="20" spans="1:13">
      <c r="A20" s="40" t="s">
        <v>319</v>
      </c>
      <c r="B20" s="40">
        <v>628</v>
      </c>
      <c r="C20" s="40">
        <v>0</v>
      </c>
      <c r="D20" s="4">
        <v>0</v>
      </c>
      <c r="E20" s="4">
        <v>0</v>
      </c>
      <c r="F20" s="4">
        <v>21</v>
      </c>
      <c r="G20" s="4">
        <v>37</v>
      </c>
      <c r="H20" s="4">
        <v>172</v>
      </c>
      <c r="I20" s="4">
        <v>5</v>
      </c>
      <c r="J20" s="4">
        <v>17</v>
      </c>
      <c r="K20" s="4">
        <v>39</v>
      </c>
      <c r="L20" s="45">
        <v>919</v>
      </c>
      <c r="M20" s="33">
        <v>0.40827218145430288</v>
      </c>
    </row>
    <row r="21" spans="1:13">
      <c r="A21" s="40" t="s">
        <v>320</v>
      </c>
      <c r="B21" s="40">
        <v>507</v>
      </c>
      <c r="C21" s="40">
        <v>27</v>
      </c>
      <c r="D21" s="4">
        <v>0</v>
      </c>
      <c r="E21" s="4">
        <v>0</v>
      </c>
      <c r="F21" s="4">
        <v>103</v>
      </c>
      <c r="G21" s="4">
        <v>7</v>
      </c>
      <c r="H21" s="4">
        <v>141</v>
      </c>
      <c r="I21" s="4">
        <v>0</v>
      </c>
      <c r="J21" s="4">
        <v>6</v>
      </c>
      <c r="K21" s="4">
        <v>65</v>
      </c>
      <c r="L21" s="45">
        <v>856</v>
      </c>
      <c r="M21" s="33">
        <v>0.46946867565424266</v>
      </c>
    </row>
    <row r="22" spans="1:13">
      <c r="A22" s="40" t="s">
        <v>321</v>
      </c>
      <c r="B22" s="40">
        <v>3211</v>
      </c>
      <c r="C22" s="40">
        <v>284</v>
      </c>
      <c r="D22" s="4">
        <v>99</v>
      </c>
      <c r="E22" s="4">
        <v>20</v>
      </c>
      <c r="F22" s="4">
        <v>437</v>
      </c>
      <c r="G22" s="4">
        <v>41</v>
      </c>
      <c r="H22" s="4">
        <v>1407</v>
      </c>
      <c r="I22" s="4">
        <v>36</v>
      </c>
      <c r="J22" s="4">
        <v>125</v>
      </c>
      <c r="K22" s="4">
        <v>536</v>
      </c>
      <c r="L22" s="45">
        <v>6196</v>
      </c>
      <c r="M22" s="33">
        <v>0.28657219973009446</v>
      </c>
    </row>
    <row r="23" spans="1:13">
      <c r="A23" s="40" t="s">
        <v>322</v>
      </c>
      <c r="B23" s="40">
        <v>213</v>
      </c>
      <c r="C23" s="40">
        <v>3</v>
      </c>
      <c r="D23" s="4">
        <v>5</v>
      </c>
      <c r="E23" s="4">
        <v>0</v>
      </c>
      <c r="F23" s="4">
        <v>11</v>
      </c>
      <c r="G23" s="4">
        <v>6</v>
      </c>
      <c r="H23" s="4">
        <v>28</v>
      </c>
      <c r="I23" s="4">
        <v>0</v>
      </c>
      <c r="J23" s="4">
        <v>3</v>
      </c>
      <c r="K23" s="4">
        <v>2</v>
      </c>
      <c r="L23" s="45">
        <v>271</v>
      </c>
      <c r="M23" s="33">
        <v>0.32347826086956522</v>
      </c>
    </row>
    <row r="24" spans="1:13">
      <c r="A24" s="40" t="s">
        <v>323</v>
      </c>
      <c r="B24" s="40">
        <v>444</v>
      </c>
      <c r="C24" s="40">
        <v>41</v>
      </c>
      <c r="D24" s="4">
        <v>0</v>
      </c>
      <c r="E24" s="4">
        <v>0</v>
      </c>
      <c r="F24" s="4">
        <v>122</v>
      </c>
      <c r="G24" s="4">
        <v>0</v>
      </c>
      <c r="H24" s="4">
        <v>201</v>
      </c>
      <c r="I24" s="4">
        <v>35</v>
      </c>
      <c r="J24" s="4">
        <v>35</v>
      </c>
      <c r="K24" s="4">
        <v>10</v>
      </c>
      <c r="L24" s="45">
        <v>888</v>
      </c>
      <c r="M24" s="33">
        <v>0.43042071197411003</v>
      </c>
    </row>
    <row r="25" spans="1:13">
      <c r="A25" s="40" t="s">
        <v>324</v>
      </c>
      <c r="B25" s="40">
        <v>1142</v>
      </c>
      <c r="C25" s="40">
        <v>81</v>
      </c>
      <c r="D25" s="4">
        <v>67</v>
      </c>
      <c r="E25" s="4">
        <v>35</v>
      </c>
      <c r="F25" s="4">
        <v>249</v>
      </c>
      <c r="G25" s="4">
        <v>0</v>
      </c>
      <c r="H25" s="4">
        <v>475</v>
      </c>
      <c r="I25" s="4">
        <v>0</v>
      </c>
      <c r="J25" s="4">
        <v>0</v>
      </c>
      <c r="K25" s="4">
        <v>63</v>
      </c>
      <c r="L25" s="45">
        <v>2112</v>
      </c>
      <c r="M25" s="33">
        <v>0.3170782319983399</v>
      </c>
    </row>
    <row r="26" spans="1:13">
      <c r="M26" s="33"/>
    </row>
    <row r="28" spans="1:13">
      <c r="A28" s="40" t="s">
        <v>4</v>
      </c>
    </row>
  </sheetData>
  <pageMargins left="0.7" right="0.7" top="0.75" bottom="0.75" header="0.3" footer="0.3"/>
  <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9"/>
  <sheetViews>
    <sheetView workbookViewId="0">
      <selection activeCell="A29" sqref="A29"/>
    </sheetView>
  </sheetViews>
  <sheetFormatPr baseColWidth="10" defaultColWidth="8.83203125" defaultRowHeight="14"/>
  <cols>
    <col min="1" max="1" width="12.5" customWidth="1"/>
    <col min="2" max="2" width="26.1640625" bestFit="1" customWidth="1"/>
    <col min="3" max="3" width="29.6640625" bestFit="1" customWidth="1"/>
    <col min="4" max="4" width="14.33203125" bestFit="1" customWidth="1"/>
    <col min="5" max="6" width="25.1640625" customWidth="1"/>
    <col min="7" max="8" width="16.5" customWidth="1"/>
    <col min="9" max="13" width="10.5" bestFit="1" customWidth="1"/>
    <col min="14" max="14" width="9.5" bestFit="1" customWidth="1"/>
  </cols>
  <sheetData>
    <row r="1" spans="1:14" ht="15">
      <c r="A1" s="42" t="s">
        <v>144</v>
      </c>
      <c r="F1" s="2"/>
      <c r="G1" s="73" t="s">
        <v>155</v>
      </c>
      <c r="H1" s="74"/>
      <c r="I1" s="74"/>
      <c r="J1" s="74"/>
      <c r="K1" s="74"/>
      <c r="L1" s="74"/>
      <c r="M1" s="74"/>
      <c r="N1" s="75"/>
    </row>
    <row r="2" spans="1:14" ht="15">
      <c r="A2" s="42"/>
      <c r="B2" s="73" t="s">
        <v>158</v>
      </c>
      <c r="C2" s="74"/>
      <c r="D2" s="75"/>
      <c r="E2" s="73" t="s">
        <v>148</v>
      </c>
      <c r="F2" s="74"/>
      <c r="G2" s="81" t="s">
        <v>156</v>
      </c>
      <c r="H2" s="83"/>
      <c r="I2" s="83"/>
      <c r="J2" s="83"/>
      <c r="K2" s="83" t="s">
        <v>157</v>
      </c>
      <c r="L2" s="83"/>
      <c r="M2" s="83"/>
      <c r="N2" s="84"/>
    </row>
    <row r="3" spans="1:14">
      <c r="A3" s="40" t="s">
        <v>301</v>
      </c>
      <c r="B3" s="6" t="s">
        <v>145</v>
      </c>
      <c r="C3" s="7" t="s">
        <v>146</v>
      </c>
      <c r="D3" s="8" t="s">
        <v>147</v>
      </c>
      <c r="E3" s="48" t="s">
        <v>159</v>
      </c>
      <c r="F3" s="47" t="s">
        <v>160</v>
      </c>
      <c r="G3" s="6" t="s">
        <v>152</v>
      </c>
      <c r="H3" s="7" t="s">
        <v>154</v>
      </c>
      <c r="I3" s="7" t="s">
        <v>153</v>
      </c>
      <c r="J3" s="7" t="s">
        <v>151</v>
      </c>
      <c r="K3" s="7" t="s">
        <v>149</v>
      </c>
      <c r="L3" s="7" t="s">
        <v>154</v>
      </c>
      <c r="M3" s="7" t="s">
        <v>150</v>
      </c>
      <c r="N3" s="8" t="s">
        <v>151</v>
      </c>
    </row>
    <row r="4" spans="1:14">
      <c r="A4" s="40" t="s">
        <v>303</v>
      </c>
      <c r="B4" s="9">
        <v>87842</v>
      </c>
      <c r="C4" s="10">
        <v>44298</v>
      </c>
      <c r="D4" s="11">
        <v>69899</v>
      </c>
      <c r="E4" s="9">
        <v>48602</v>
      </c>
      <c r="F4" s="10">
        <v>454894</v>
      </c>
      <c r="G4" s="9">
        <v>52458</v>
      </c>
      <c r="H4" s="10">
        <v>67441</v>
      </c>
      <c r="I4" s="10">
        <v>93179</v>
      </c>
      <c r="J4" s="10">
        <v>12900</v>
      </c>
      <c r="K4" s="10">
        <v>10337</v>
      </c>
      <c r="L4" s="10">
        <v>25400</v>
      </c>
      <c r="M4" s="10">
        <v>33096</v>
      </c>
      <c r="N4" s="11">
        <v>8365</v>
      </c>
    </row>
    <row r="5" spans="1:14">
      <c r="A5" s="40" t="s">
        <v>302</v>
      </c>
      <c r="B5" s="9" t="s">
        <v>90</v>
      </c>
      <c r="C5" s="10" t="s">
        <v>90</v>
      </c>
      <c r="D5" s="11" t="s">
        <v>90</v>
      </c>
      <c r="E5" s="9">
        <f>SUM(E6:E26)</f>
        <v>1100</v>
      </c>
      <c r="F5" s="11">
        <f t="shared" ref="F5:N5" si="0">SUM(F6:F26)</f>
        <v>18325</v>
      </c>
      <c r="G5" s="9">
        <f t="shared" si="0"/>
        <v>1296</v>
      </c>
      <c r="H5" s="10">
        <f t="shared" si="0"/>
        <v>1978</v>
      </c>
      <c r="I5" s="10">
        <f t="shared" si="0"/>
        <v>2183</v>
      </c>
      <c r="J5" s="10">
        <f t="shared" si="0"/>
        <v>616</v>
      </c>
      <c r="K5" s="10">
        <f t="shared" si="0"/>
        <v>399</v>
      </c>
      <c r="L5" s="10">
        <f t="shared" si="0"/>
        <v>830</v>
      </c>
      <c r="M5" s="10">
        <f t="shared" si="0"/>
        <v>823</v>
      </c>
      <c r="N5" s="11">
        <f t="shared" si="0"/>
        <v>494</v>
      </c>
    </row>
    <row r="6" spans="1:14">
      <c r="A6" s="40" t="s">
        <v>304</v>
      </c>
      <c r="B6" s="9">
        <v>87446</v>
      </c>
      <c r="C6" s="10">
        <v>57019</v>
      </c>
      <c r="D6" s="11">
        <v>81792</v>
      </c>
      <c r="E6" s="9">
        <v>0</v>
      </c>
      <c r="F6" s="10">
        <v>520</v>
      </c>
      <c r="G6" s="9">
        <v>39</v>
      </c>
      <c r="H6" s="10">
        <v>60</v>
      </c>
      <c r="I6" s="10">
        <v>30</v>
      </c>
      <c r="J6" s="10">
        <v>0</v>
      </c>
      <c r="K6" s="10">
        <v>8</v>
      </c>
      <c r="L6" s="10">
        <v>0</v>
      </c>
      <c r="M6" s="10">
        <v>0</v>
      </c>
      <c r="N6" s="11">
        <v>0</v>
      </c>
    </row>
    <row r="7" spans="1:14">
      <c r="A7" s="40" t="s">
        <v>305</v>
      </c>
      <c r="B7" s="9">
        <v>116724</v>
      </c>
      <c r="C7" s="10">
        <v>57163</v>
      </c>
      <c r="D7" s="11">
        <v>109037</v>
      </c>
      <c r="E7" s="9">
        <v>16</v>
      </c>
      <c r="F7" s="10">
        <v>1164</v>
      </c>
      <c r="G7" s="9">
        <v>24</v>
      </c>
      <c r="H7" s="10">
        <v>55</v>
      </c>
      <c r="I7" s="10">
        <v>92</v>
      </c>
      <c r="J7" s="10">
        <v>0</v>
      </c>
      <c r="K7" s="10">
        <v>0</v>
      </c>
      <c r="L7" s="10">
        <v>9</v>
      </c>
      <c r="M7" s="10">
        <v>0</v>
      </c>
      <c r="N7" s="11">
        <v>10</v>
      </c>
    </row>
    <row r="8" spans="1:14">
      <c r="A8" s="40" t="s">
        <v>306</v>
      </c>
      <c r="B8" s="9">
        <v>77500</v>
      </c>
      <c r="C8" s="10">
        <v>40833</v>
      </c>
      <c r="D8" s="11">
        <v>68021</v>
      </c>
      <c r="E8" s="9">
        <v>14</v>
      </c>
      <c r="F8" s="10">
        <v>238</v>
      </c>
      <c r="G8" s="9">
        <v>21</v>
      </c>
      <c r="H8" s="10">
        <v>26</v>
      </c>
      <c r="I8" s="10">
        <v>11</v>
      </c>
      <c r="J8" s="10">
        <v>0</v>
      </c>
      <c r="K8" s="10">
        <v>4</v>
      </c>
      <c r="L8" s="10">
        <v>14</v>
      </c>
      <c r="M8" s="10">
        <v>55</v>
      </c>
      <c r="N8" s="11">
        <v>8</v>
      </c>
    </row>
    <row r="9" spans="1:14">
      <c r="A9" s="40" t="s">
        <v>307</v>
      </c>
      <c r="B9" s="9">
        <v>99833</v>
      </c>
      <c r="C9" s="10">
        <v>48500</v>
      </c>
      <c r="D9" s="11">
        <v>78854</v>
      </c>
      <c r="E9" s="9">
        <v>3</v>
      </c>
      <c r="F9" s="10">
        <v>261</v>
      </c>
      <c r="G9" s="9">
        <v>12</v>
      </c>
      <c r="H9" s="10">
        <v>0</v>
      </c>
      <c r="I9" s="10">
        <v>7</v>
      </c>
      <c r="J9" s="10">
        <v>4</v>
      </c>
      <c r="K9" s="10">
        <v>0</v>
      </c>
      <c r="L9" s="10">
        <v>0</v>
      </c>
      <c r="M9" s="10">
        <v>3</v>
      </c>
      <c r="N9" s="11">
        <v>2</v>
      </c>
    </row>
    <row r="10" spans="1:14">
      <c r="A10" s="40" t="s">
        <v>308</v>
      </c>
      <c r="B10" s="9">
        <v>86042</v>
      </c>
      <c r="C10" s="10">
        <v>72500</v>
      </c>
      <c r="D10" s="11">
        <v>80234</v>
      </c>
      <c r="E10" s="9">
        <v>27</v>
      </c>
      <c r="F10" s="10">
        <v>311</v>
      </c>
      <c r="G10" s="9">
        <v>19</v>
      </c>
      <c r="H10" s="10">
        <v>22</v>
      </c>
      <c r="I10" s="10">
        <v>15</v>
      </c>
      <c r="J10" s="10">
        <v>15</v>
      </c>
      <c r="K10" s="10">
        <v>3</v>
      </c>
      <c r="L10" s="10">
        <v>11</v>
      </c>
      <c r="M10" s="10">
        <v>7</v>
      </c>
      <c r="N10" s="11">
        <v>7</v>
      </c>
    </row>
    <row r="11" spans="1:14">
      <c r="A11" s="40" t="s">
        <v>309</v>
      </c>
      <c r="B11" s="9">
        <v>94803</v>
      </c>
      <c r="C11" s="10">
        <v>44271</v>
      </c>
      <c r="D11" s="11">
        <v>81528</v>
      </c>
      <c r="E11" s="9">
        <v>16</v>
      </c>
      <c r="F11" s="10">
        <v>466</v>
      </c>
      <c r="G11" s="9">
        <v>4</v>
      </c>
      <c r="H11" s="10">
        <v>43</v>
      </c>
      <c r="I11" s="10">
        <v>20</v>
      </c>
      <c r="J11" s="10">
        <v>5</v>
      </c>
      <c r="K11" s="10">
        <v>0</v>
      </c>
      <c r="L11" s="10">
        <v>0</v>
      </c>
      <c r="M11" s="10">
        <v>0</v>
      </c>
      <c r="N11" s="11">
        <v>17</v>
      </c>
    </row>
    <row r="12" spans="1:14">
      <c r="A12" s="40" t="s">
        <v>310</v>
      </c>
      <c r="B12" s="9">
        <v>98409</v>
      </c>
      <c r="C12" s="10">
        <v>46250</v>
      </c>
      <c r="D12" s="11">
        <v>91550</v>
      </c>
      <c r="E12" s="9">
        <v>10</v>
      </c>
      <c r="F12" s="10">
        <v>333</v>
      </c>
      <c r="G12" s="9">
        <v>13</v>
      </c>
      <c r="H12" s="10">
        <v>18</v>
      </c>
      <c r="I12" s="10">
        <v>3</v>
      </c>
      <c r="J12" s="10">
        <v>3</v>
      </c>
      <c r="K12" s="10">
        <v>0</v>
      </c>
      <c r="L12" s="10">
        <v>0</v>
      </c>
      <c r="M12" s="10">
        <v>2</v>
      </c>
      <c r="N12" s="11">
        <v>7</v>
      </c>
    </row>
    <row r="13" spans="1:14">
      <c r="A13" s="40" t="s">
        <v>311</v>
      </c>
      <c r="B13" s="9">
        <v>110521</v>
      </c>
      <c r="C13" s="10">
        <v>61700</v>
      </c>
      <c r="D13" s="11">
        <v>91802</v>
      </c>
      <c r="E13" s="9">
        <v>54</v>
      </c>
      <c r="F13" s="10">
        <v>835</v>
      </c>
      <c r="G13" s="9">
        <v>15</v>
      </c>
      <c r="H13" s="10">
        <v>10</v>
      </c>
      <c r="I13" s="10">
        <v>8</v>
      </c>
      <c r="J13" s="10">
        <v>0</v>
      </c>
      <c r="K13" s="10">
        <v>25</v>
      </c>
      <c r="L13" s="10">
        <v>20</v>
      </c>
      <c r="M13" s="10">
        <v>0</v>
      </c>
      <c r="N13" s="11">
        <v>0</v>
      </c>
    </row>
    <row r="14" spans="1:14">
      <c r="A14" s="40" t="s">
        <v>312</v>
      </c>
      <c r="B14" s="9">
        <v>81667</v>
      </c>
      <c r="C14" s="10">
        <v>48056</v>
      </c>
      <c r="D14" s="11">
        <v>64648</v>
      </c>
      <c r="E14" s="9">
        <v>9</v>
      </c>
      <c r="F14" s="10">
        <v>431</v>
      </c>
      <c r="G14" s="9">
        <v>0</v>
      </c>
      <c r="H14" s="10">
        <v>58</v>
      </c>
      <c r="I14" s="10">
        <v>98</v>
      </c>
      <c r="J14" s="10">
        <v>105</v>
      </c>
      <c r="K14" s="10">
        <v>0</v>
      </c>
      <c r="L14" s="10">
        <v>20</v>
      </c>
      <c r="M14" s="10">
        <v>46</v>
      </c>
      <c r="N14" s="11">
        <v>1</v>
      </c>
    </row>
    <row r="15" spans="1:14">
      <c r="A15" s="40" t="s">
        <v>313</v>
      </c>
      <c r="B15" s="9">
        <v>95429</v>
      </c>
      <c r="C15" s="10">
        <v>50820</v>
      </c>
      <c r="D15" s="11">
        <v>82188</v>
      </c>
      <c r="E15" s="9">
        <v>32</v>
      </c>
      <c r="F15" s="10">
        <v>1477</v>
      </c>
      <c r="G15" s="9">
        <v>126</v>
      </c>
      <c r="H15" s="10">
        <v>68</v>
      </c>
      <c r="I15" s="10">
        <v>132</v>
      </c>
      <c r="J15" s="10">
        <v>100</v>
      </c>
      <c r="K15" s="10">
        <v>46</v>
      </c>
      <c r="L15" s="10">
        <v>69</v>
      </c>
      <c r="M15" s="10">
        <v>87</v>
      </c>
      <c r="N15" s="11">
        <v>20</v>
      </c>
    </row>
    <row r="16" spans="1:14">
      <c r="A16" s="40" t="s">
        <v>314</v>
      </c>
      <c r="B16" s="9">
        <v>89063</v>
      </c>
      <c r="C16" s="10">
        <v>51354</v>
      </c>
      <c r="D16" s="11">
        <v>84464</v>
      </c>
      <c r="E16" s="9">
        <v>21</v>
      </c>
      <c r="F16" s="10">
        <v>310</v>
      </c>
      <c r="G16" s="9">
        <v>30</v>
      </c>
      <c r="H16" s="10">
        <v>16</v>
      </c>
      <c r="I16" s="10">
        <v>16</v>
      </c>
      <c r="J16" s="10">
        <v>5</v>
      </c>
      <c r="K16" s="10">
        <v>5</v>
      </c>
      <c r="L16" s="10">
        <v>11</v>
      </c>
      <c r="M16" s="10">
        <v>0</v>
      </c>
      <c r="N16" s="11">
        <v>9</v>
      </c>
    </row>
    <row r="17" spans="1:14">
      <c r="A17" s="40" t="s">
        <v>315</v>
      </c>
      <c r="B17" s="9">
        <v>93953</v>
      </c>
      <c r="C17" s="10">
        <v>36181</v>
      </c>
      <c r="D17" s="11">
        <v>82245</v>
      </c>
      <c r="E17" s="9">
        <v>91</v>
      </c>
      <c r="F17" s="10">
        <v>1029</v>
      </c>
      <c r="G17" s="9">
        <v>42</v>
      </c>
      <c r="H17" s="10">
        <v>33</v>
      </c>
      <c r="I17" s="10">
        <v>17</v>
      </c>
      <c r="J17" s="10">
        <v>0</v>
      </c>
      <c r="K17" s="10">
        <v>34</v>
      </c>
      <c r="L17" s="10">
        <v>0</v>
      </c>
      <c r="M17" s="10">
        <v>26</v>
      </c>
      <c r="N17" s="11">
        <v>35</v>
      </c>
    </row>
    <row r="18" spans="1:14">
      <c r="A18" s="40" t="s">
        <v>316</v>
      </c>
      <c r="B18" s="9">
        <v>92688</v>
      </c>
      <c r="C18" s="10">
        <v>52083</v>
      </c>
      <c r="D18" s="11">
        <v>73188</v>
      </c>
      <c r="E18" s="9">
        <v>18</v>
      </c>
      <c r="F18" s="10">
        <v>319</v>
      </c>
      <c r="G18" s="9">
        <v>29</v>
      </c>
      <c r="H18" s="10">
        <v>29</v>
      </c>
      <c r="I18" s="10">
        <v>19</v>
      </c>
      <c r="J18" s="10">
        <v>3</v>
      </c>
      <c r="K18" s="10">
        <v>0</v>
      </c>
      <c r="L18" s="10">
        <v>29</v>
      </c>
      <c r="M18" s="10">
        <v>12</v>
      </c>
      <c r="N18" s="11">
        <v>6</v>
      </c>
    </row>
    <row r="19" spans="1:14">
      <c r="A19" s="40" t="s">
        <v>317</v>
      </c>
      <c r="B19" s="9">
        <v>68977</v>
      </c>
      <c r="C19" s="10">
        <v>41250</v>
      </c>
      <c r="D19" s="11">
        <v>63607</v>
      </c>
      <c r="E19" s="9">
        <v>35</v>
      </c>
      <c r="F19" s="10">
        <v>615</v>
      </c>
      <c r="G19" s="9">
        <v>39</v>
      </c>
      <c r="H19" s="10">
        <v>44</v>
      </c>
      <c r="I19" s="10">
        <v>53</v>
      </c>
      <c r="J19" s="10">
        <v>0</v>
      </c>
      <c r="K19" s="10">
        <v>19</v>
      </c>
      <c r="L19" s="10">
        <v>51</v>
      </c>
      <c r="M19" s="10">
        <v>45</v>
      </c>
      <c r="N19" s="11">
        <v>0</v>
      </c>
    </row>
    <row r="20" spans="1:14">
      <c r="A20" s="40" t="s">
        <v>318</v>
      </c>
      <c r="B20" s="9">
        <v>100500</v>
      </c>
      <c r="C20" s="10">
        <v>78750</v>
      </c>
      <c r="D20" s="11">
        <v>90078</v>
      </c>
      <c r="E20" s="9">
        <v>10</v>
      </c>
      <c r="F20" s="10">
        <v>459</v>
      </c>
      <c r="G20" s="9">
        <v>6</v>
      </c>
      <c r="H20" s="10">
        <v>32</v>
      </c>
      <c r="I20" s="10">
        <v>49</v>
      </c>
      <c r="J20" s="10">
        <v>9</v>
      </c>
      <c r="K20" s="10">
        <v>4</v>
      </c>
      <c r="L20" s="10">
        <v>13</v>
      </c>
      <c r="M20" s="10">
        <v>23</v>
      </c>
      <c r="N20" s="11">
        <v>0</v>
      </c>
    </row>
    <row r="21" spans="1:14">
      <c r="A21" s="40" t="s">
        <v>319</v>
      </c>
      <c r="B21" s="9">
        <v>101058</v>
      </c>
      <c r="C21" s="10">
        <v>63750</v>
      </c>
      <c r="D21" s="11">
        <v>84141</v>
      </c>
      <c r="E21" s="9">
        <v>14</v>
      </c>
      <c r="F21" s="10">
        <v>742</v>
      </c>
      <c r="G21" s="9">
        <v>85</v>
      </c>
      <c r="H21" s="10">
        <v>95</v>
      </c>
      <c r="I21" s="10">
        <v>45</v>
      </c>
      <c r="J21" s="10">
        <v>60</v>
      </c>
      <c r="K21" s="10">
        <v>0</v>
      </c>
      <c r="L21" s="10">
        <v>0</v>
      </c>
      <c r="M21" s="10">
        <v>40</v>
      </c>
      <c r="N21" s="11">
        <v>0</v>
      </c>
    </row>
    <row r="22" spans="1:14">
      <c r="A22" s="40" t="s">
        <v>320</v>
      </c>
      <c r="B22" s="9">
        <v>84875</v>
      </c>
      <c r="C22" s="10">
        <v>47688</v>
      </c>
      <c r="D22" s="11">
        <v>72083</v>
      </c>
      <c r="E22" s="9">
        <v>10</v>
      </c>
      <c r="F22" s="10">
        <v>799</v>
      </c>
      <c r="G22" s="9">
        <v>18</v>
      </c>
      <c r="H22" s="10">
        <v>25</v>
      </c>
      <c r="I22" s="10">
        <v>15</v>
      </c>
      <c r="J22" s="10">
        <v>50</v>
      </c>
      <c r="K22" s="10">
        <v>0</v>
      </c>
      <c r="L22" s="10">
        <v>49</v>
      </c>
      <c r="M22" s="10">
        <v>12</v>
      </c>
      <c r="N22" s="11">
        <v>10</v>
      </c>
    </row>
    <row r="23" spans="1:14">
      <c r="A23" s="40" t="s">
        <v>321</v>
      </c>
      <c r="B23" s="9">
        <v>62673</v>
      </c>
      <c r="C23" s="10">
        <v>38605</v>
      </c>
      <c r="D23" s="11">
        <v>55460</v>
      </c>
      <c r="E23" s="9">
        <v>619</v>
      </c>
      <c r="F23" s="10">
        <v>4887</v>
      </c>
      <c r="G23" s="9">
        <v>551</v>
      </c>
      <c r="H23" s="10">
        <v>967</v>
      </c>
      <c r="I23" s="10">
        <v>1065</v>
      </c>
      <c r="J23" s="10">
        <v>179</v>
      </c>
      <c r="K23" s="10">
        <v>153</v>
      </c>
      <c r="L23" s="10">
        <v>316</v>
      </c>
      <c r="M23" s="10">
        <v>257</v>
      </c>
      <c r="N23" s="11">
        <v>202</v>
      </c>
    </row>
    <row r="24" spans="1:14">
      <c r="A24" s="40" t="s">
        <v>322</v>
      </c>
      <c r="B24" s="9">
        <v>114821</v>
      </c>
      <c r="C24" s="10">
        <v>60125</v>
      </c>
      <c r="D24" s="11">
        <v>100250</v>
      </c>
      <c r="E24" s="9">
        <v>3</v>
      </c>
      <c r="F24" s="10">
        <v>247</v>
      </c>
      <c r="G24" s="9">
        <v>25</v>
      </c>
      <c r="H24" s="10">
        <v>12</v>
      </c>
      <c r="I24" s="10">
        <v>17</v>
      </c>
      <c r="J24" s="10">
        <v>7</v>
      </c>
      <c r="K24" s="10">
        <v>0</v>
      </c>
      <c r="L24" s="10">
        <v>3</v>
      </c>
      <c r="M24" s="10">
        <v>0</v>
      </c>
      <c r="N24" s="11">
        <v>9</v>
      </c>
    </row>
    <row r="25" spans="1:14">
      <c r="A25" s="40" t="s">
        <v>323</v>
      </c>
      <c r="B25" s="9">
        <v>80978</v>
      </c>
      <c r="C25" s="10">
        <v>59653</v>
      </c>
      <c r="D25" s="11">
        <v>77125</v>
      </c>
      <c r="E25" s="9">
        <v>0</v>
      </c>
      <c r="F25" s="10">
        <v>830</v>
      </c>
      <c r="G25" s="9">
        <v>7</v>
      </c>
      <c r="H25" s="10">
        <v>40</v>
      </c>
      <c r="I25" s="10">
        <v>74</v>
      </c>
      <c r="J25" s="10">
        <v>22</v>
      </c>
      <c r="K25" s="10">
        <v>8</v>
      </c>
      <c r="L25" s="10">
        <v>10</v>
      </c>
      <c r="M25" s="10">
        <v>11</v>
      </c>
      <c r="N25" s="11">
        <v>104</v>
      </c>
    </row>
    <row r="26" spans="1:14">
      <c r="A26" s="40" t="s">
        <v>324</v>
      </c>
      <c r="B26" s="12">
        <v>61694</v>
      </c>
      <c r="C26" s="13">
        <v>36000</v>
      </c>
      <c r="D26" s="14">
        <v>60163</v>
      </c>
      <c r="E26" s="12">
        <v>98</v>
      </c>
      <c r="F26" s="13">
        <v>2052</v>
      </c>
      <c r="G26" s="12">
        <v>191</v>
      </c>
      <c r="H26" s="13">
        <v>325</v>
      </c>
      <c r="I26" s="13">
        <v>397</v>
      </c>
      <c r="J26" s="13">
        <v>49</v>
      </c>
      <c r="K26" s="13">
        <v>90</v>
      </c>
      <c r="L26" s="13">
        <v>205</v>
      </c>
      <c r="M26" s="13">
        <v>197</v>
      </c>
      <c r="N26" s="14">
        <v>47</v>
      </c>
    </row>
    <row r="28" spans="1:14">
      <c r="K28" s="63" t="s">
        <v>18</v>
      </c>
    </row>
    <row r="29" spans="1:14">
      <c r="A29" s="40" t="s">
        <v>5</v>
      </c>
    </row>
  </sheetData>
  <mergeCells count="5">
    <mergeCell ref="B2:D2"/>
    <mergeCell ref="E2:F2"/>
    <mergeCell ref="G2:J2"/>
    <mergeCell ref="K2:N2"/>
    <mergeCell ref="G1:N1"/>
  </mergeCells>
  <pageMargins left="0.7" right="0.7" top="0.75" bottom="0.75" header="0.3" footer="0.3"/>
  <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29"/>
  <sheetViews>
    <sheetView workbookViewId="0">
      <selection activeCell="A30" sqref="A30"/>
    </sheetView>
  </sheetViews>
  <sheetFormatPr baseColWidth="10" defaultColWidth="8.83203125" defaultRowHeight="14"/>
  <sheetData>
    <row r="1" spans="1:19" ht="15">
      <c r="A1" s="42" t="s">
        <v>161</v>
      </c>
    </row>
    <row r="2" spans="1:19" ht="15">
      <c r="A2" s="42"/>
      <c r="B2" s="73" t="s">
        <v>162</v>
      </c>
      <c r="C2" s="74"/>
      <c r="D2" s="75"/>
      <c r="E2" s="73" t="s">
        <v>166</v>
      </c>
      <c r="F2" s="74"/>
      <c r="G2" s="75"/>
      <c r="H2" s="73" t="s">
        <v>167</v>
      </c>
      <c r="I2" s="74"/>
      <c r="J2" s="75"/>
      <c r="K2" s="73" t="s">
        <v>63</v>
      </c>
      <c r="L2" s="74"/>
      <c r="M2" s="75"/>
      <c r="N2" s="73" t="s">
        <v>64</v>
      </c>
      <c r="O2" s="74"/>
      <c r="P2" s="75"/>
      <c r="Q2" s="73" t="s">
        <v>65</v>
      </c>
      <c r="R2" s="74"/>
      <c r="S2" s="75"/>
    </row>
    <row r="3" spans="1:19">
      <c r="A3" s="40" t="s">
        <v>301</v>
      </c>
      <c r="B3" s="6" t="s">
        <v>163</v>
      </c>
      <c r="C3" s="7" t="s">
        <v>164</v>
      </c>
      <c r="D3" s="8" t="s">
        <v>165</v>
      </c>
      <c r="E3" s="6" t="s">
        <v>163</v>
      </c>
      <c r="F3" s="7" t="s">
        <v>164</v>
      </c>
      <c r="G3" s="8" t="s">
        <v>165</v>
      </c>
      <c r="H3" s="6" t="s">
        <v>163</v>
      </c>
      <c r="I3" s="7" t="s">
        <v>164</v>
      </c>
      <c r="J3" s="8" t="s">
        <v>165</v>
      </c>
      <c r="K3" s="6" t="s">
        <v>163</v>
      </c>
      <c r="L3" s="7" t="s">
        <v>164</v>
      </c>
      <c r="M3" s="8" t="s">
        <v>165</v>
      </c>
      <c r="N3" s="6" t="s">
        <v>163</v>
      </c>
      <c r="O3" s="7" t="s">
        <v>164</v>
      </c>
      <c r="P3" s="8" t="s">
        <v>165</v>
      </c>
      <c r="Q3" s="6" t="s">
        <v>163</v>
      </c>
      <c r="R3" s="7" t="s">
        <v>164</v>
      </c>
      <c r="S3" s="8" t="s">
        <v>165</v>
      </c>
    </row>
    <row r="4" spans="1:19">
      <c r="A4" s="40" t="s">
        <v>303</v>
      </c>
      <c r="B4" s="49">
        <v>1.9434935216882609E-2</v>
      </c>
      <c r="C4" s="50">
        <v>6.8031121427073613E-2</v>
      </c>
      <c r="D4" s="51">
        <v>0.2062059128965954</v>
      </c>
      <c r="E4" s="49">
        <v>1.5289844867183777E-2</v>
      </c>
      <c r="F4" s="50">
        <v>2.8587026472013131E-2</v>
      </c>
      <c r="G4" s="51">
        <v>8.0583791889481143E-2</v>
      </c>
      <c r="H4" s="49">
        <v>3.7652478658404473E-2</v>
      </c>
      <c r="I4" s="50">
        <v>4.1725417037245929E-2</v>
      </c>
      <c r="J4" s="51">
        <v>0.11784857089917222</v>
      </c>
      <c r="K4" s="49">
        <v>5.1730348398838673E-2</v>
      </c>
      <c r="L4" s="50">
        <v>0.11999175687108181</v>
      </c>
      <c r="M4" s="51">
        <v>0.29143487497252973</v>
      </c>
      <c r="N4" s="49">
        <v>1.7424004419985265E-2</v>
      </c>
      <c r="O4" s="50">
        <v>3.5622609311843349E-2</v>
      </c>
      <c r="P4" s="51">
        <v>0.12634173457032175</v>
      </c>
      <c r="Q4" s="49">
        <v>3.3343534688217706E-2</v>
      </c>
      <c r="R4" s="50">
        <v>6.4046942449944688E-2</v>
      </c>
      <c r="S4" s="51">
        <v>0.23879104921381142</v>
      </c>
    </row>
    <row r="5" spans="1:19">
      <c r="A5" s="40" t="s">
        <v>302</v>
      </c>
      <c r="B5" s="49">
        <v>1.8566428245320347E-2</v>
      </c>
      <c r="C5" s="50">
        <v>5.2649809490820924E-2</v>
      </c>
      <c r="D5" s="51">
        <v>0.19129493807863412</v>
      </c>
      <c r="E5" s="49">
        <v>1.1033328260538731E-2</v>
      </c>
      <c r="F5" s="50">
        <v>2.1388985105645998E-2</v>
      </c>
      <c r="G5" s="51">
        <v>6.4566550438860171E-2</v>
      </c>
      <c r="H5" s="49">
        <v>3.3613605235124029E-2</v>
      </c>
      <c r="I5" s="50">
        <v>2.6931070315206095E-2</v>
      </c>
      <c r="J5" s="51">
        <v>0.11410364314055549</v>
      </c>
      <c r="K5" s="49">
        <v>4.6435093593060417E-2</v>
      </c>
      <c r="L5" s="50">
        <v>9.1790786283339101E-2</v>
      </c>
      <c r="M5" s="51">
        <v>0.26523987014548517</v>
      </c>
      <c r="N5" s="49">
        <v>1.6511946431288997E-2</v>
      </c>
      <c r="O5" s="50">
        <v>2.3294076896432283E-2</v>
      </c>
      <c r="P5" s="51">
        <v>9.0777924732475646E-2</v>
      </c>
      <c r="Q5" s="49">
        <v>3.0646020392634303E-2</v>
      </c>
      <c r="R5" s="50">
        <v>3.8708001385521301E-2</v>
      </c>
      <c r="S5" s="51">
        <v>0.2309727065047493</v>
      </c>
    </row>
    <row r="6" spans="1:19">
      <c r="A6" s="40" t="s">
        <v>304</v>
      </c>
      <c r="B6" s="49">
        <v>2.3369565217391305E-2</v>
      </c>
      <c r="C6" s="50">
        <v>4.2328042328042326E-2</v>
      </c>
      <c r="D6" s="51">
        <v>0</v>
      </c>
      <c r="E6" s="49">
        <v>6.5217391304347823E-3</v>
      </c>
      <c r="F6" s="50">
        <v>0</v>
      </c>
      <c r="G6" s="51">
        <v>6.7669172932330823E-2</v>
      </c>
      <c r="H6" s="49">
        <v>1.7391304347826087E-2</v>
      </c>
      <c r="I6" s="50">
        <v>3.7037037037037035E-2</v>
      </c>
      <c r="J6" s="51">
        <v>0</v>
      </c>
      <c r="K6" s="49">
        <v>1.0326086956521738E-2</v>
      </c>
      <c r="L6" s="50">
        <v>2.1164021164021163E-2</v>
      </c>
      <c r="M6" s="51">
        <v>0.12030075187969924</v>
      </c>
      <c r="N6" s="49">
        <v>2.1739130434782609E-3</v>
      </c>
      <c r="O6" s="50">
        <v>0</v>
      </c>
      <c r="P6" s="51">
        <v>0</v>
      </c>
      <c r="Q6" s="49">
        <v>7.0652173913043478E-3</v>
      </c>
      <c r="R6" s="50">
        <v>3.7037037037037035E-2</v>
      </c>
      <c r="S6" s="51">
        <v>0.18796992481203006</v>
      </c>
    </row>
    <row r="7" spans="1:19">
      <c r="A7" s="40" t="s">
        <v>305</v>
      </c>
      <c r="B7" s="49">
        <v>1.610878661087866E-2</v>
      </c>
      <c r="C7" s="50">
        <v>7.0054945054945056E-2</v>
      </c>
      <c r="D7" s="51">
        <v>0.1513353115727003</v>
      </c>
      <c r="E7" s="49">
        <v>4.3933054393305443E-3</v>
      </c>
      <c r="F7" s="50">
        <v>0</v>
      </c>
      <c r="G7" s="51">
        <v>0</v>
      </c>
      <c r="H7" s="49">
        <v>1.3598326359832637E-2</v>
      </c>
      <c r="I7" s="50">
        <v>1.3736263736263736E-2</v>
      </c>
      <c r="J7" s="51">
        <v>2.3738872403560832E-2</v>
      </c>
      <c r="K7" s="49">
        <v>1.9456066945606695E-2</v>
      </c>
      <c r="L7" s="50">
        <v>9.8901098901098897E-2</v>
      </c>
      <c r="M7" s="51">
        <v>0.13649851632047477</v>
      </c>
      <c r="N7" s="49">
        <v>7.7405857740585771E-3</v>
      </c>
      <c r="O7" s="50">
        <v>3.7087912087912088E-2</v>
      </c>
      <c r="P7" s="51">
        <v>0</v>
      </c>
      <c r="Q7" s="49">
        <v>1.1087866108786612E-2</v>
      </c>
      <c r="R7" s="50">
        <v>3.7087912087912088E-2</v>
      </c>
      <c r="S7" s="51">
        <v>5.0445103857566766E-2</v>
      </c>
    </row>
    <row r="8" spans="1:19">
      <c r="A8" s="40" t="s">
        <v>306</v>
      </c>
      <c r="B8" s="49">
        <v>1.6611295681063124E-2</v>
      </c>
      <c r="C8" s="50">
        <v>8.9285714285714288E-2</v>
      </c>
      <c r="D8" s="51">
        <v>0.25174825174825177</v>
      </c>
      <c r="E8" s="49">
        <v>9.9667774086378731E-3</v>
      </c>
      <c r="F8" s="50">
        <v>5.3571428571428568E-2</v>
      </c>
      <c r="G8" s="51">
        <v>9.7902097902097904E-2</v>
      </c>
      <c r="H8" s="49">
        <v>1.4950166112956811E-2</v>
      </c>
      <c r="I8" s="50">
        <v>2.6785714285714284E-2</v>
      </c>
      <c r="J8" s="51">
        <v>0.34265734265734266</v>
      </c>
      <c r="K8" s="49">
        <v>3.3222591362126248E-2</v>
      </c>
      <c r="L8" s="50">
        <v>0</v>
      </c>
      <c r="M8" s="51">
        <v>0.38461538461538464</v>
      </c>
      <c r="N8" s="49">
        <v>0</v>
      </c>
      <c r="O8" s="50">
        <v>1.7857142857142856E-2</v>
      </c>
      <c r="P8" s="51">
        <v>0.16083916083916083</v>
      </c>
      <c r="Q8" s="49">
        <v>1.9933554817275746E-2</v>
      </c>
      <c r="R8" s="50">
        <v>2.6785714285714284E-2</v>
      </c>
      <c r="S8" s="51">
        <v>0.39160839160839161</v>
      </c>
    </row>
    <row r="9" spans="1:19">
      <c r="A9" s="40" t="s">
        <v>307</v>
      </c>
      <c r="B9" s="49">
        <v>0</v>
      </c>
      <c r="C9" s="50">
        <v>0.05</v>
      </c>
      <c r="D9" s="51">
        <v>0.27102803738317754</v>
      </c>
      <c r="E9" s="49">
        <v>3.6363636363636364E-3</v>
      </c>
      <c r="F9" s="50">
        <v>0</v>
      </c>
      <c r="G9" s="51">
        <v>4.6728971962616821E-2</v>
      </c>
      <c r="H9" s="49">
        <v>2.4242424242424242E-2</v>
      </c>
      <c r="I9" s="50">
        <v>0.05</v>
      </c>
      <c r="J9" s="51">
        <v>0.10280373831775701</v>
      </c>
      <c r="K9" s="49">
        <v>5.4545454545454543E-2</v>
      </c>
      <c r="L9" s="50">
        <v>8.5714285714285715E-2</v>
      </c>
      <c r="M9" s="51">
        <v>0.23364485981308411</v>
      </c>
      <c r="N9" s="49">
        <v>4.8484848484848485E-3</v>
      </c>
      <c r="O9" s="50">
        <v>3.5714285714285712E-2</v>
      </c>
      <c r="P9" s="51">
        <v>0.13084112149532709</v>
      </c>
      <c r="Q9" s="49">
        <v>8.4848484848484857E-3</v>
      </c>
      <c r="R9" s="50">
        <v>7.1428571428571425E-2</v>
      </c>
      <c r="S9" s="51">
        <v>0.17757009345794392</v>
      </c>
    </row>
    <row r="10" spans="1:19">
      <c r="A10" s="40" t="s">
        <v>308</v>
      </c>
      <c r="B10" s="49">
        <v>3.3625730994152045E-2</v>
      </c>
      <c r="C10" s="50">
        <v>0.11538461538461539</v>
      </c>
      <c r="D10" s="51">
        <v>0.18064516129032257</v>
      </c>
      <c r="E10" s="49">
        <v>3.5087719298245612E-2</v>
      </c>
      <c r="F10" s="50">
        <v>0</v>
      </c>
      <c r="G10" s="51">
        <v>8.387096774193549E-2</v>
      </c>
      <c r="H10" s="49">
        <v>5.1169590643274851E-2</v>
      </c>
      <c r="I10" s="50">
        <v>8.7912087912087919E-2</v>
      </c>
      <c r="J10" s="51">
        <v>0.15483870967741936</v>
      </c>
      <c r="K10" s="49">
        <v>6.725146198830409E-2</v>
      </c>
      <c r="L10" s="50">
        <v>6.5934065934065936E-2</v>
      </c>
      <c r="M10" s="51">
        <v>0.35483870967741937</v>
      </c>
      <c r="N10" s="49">
        <v>4.6783625730994149E-2</v>
      </c>
      <c r="O10" s="50">
        <v>2.197802197802198E-2</v>
      </c>
      <c r="P10" s="51">
        <v>0.13548387096774195</v>
      </c>
      <c r="Q10" s="49">
        <v>4.3859649122807015E-2</v>
      </c>
      <c r="R10" s="50">
        <v>2.197802197802198E-2</v>
      </c>
      <c r="S10" s="51">
        <v>0.31612903225806449</v>
      </c>
    </row>
    <row r="11" spans="1:19">
      <c r="A11" s="40" t="s">
        <v>309</v>
      </c>
      <c r="B11" s="49">
        <v>1.2717536813922356E-2</v>
      </c>
      <c r="C11" s="50">
        <v>2.4767801857585141E-2</v>
      </c>
      <c r="D11" s="51">
        <v>0.16425120772946861</v>
      </c>
      <c r="E11" s="49">
        <v>4.6854082998661313E-3</v>
      </c>
      <c r="F11" s="50">
        <v>0</v>
      </c>
      <c r="G11" s="51">
        <v>8.2125603864734303E-2</v>
      </c>
      <c r="H11" s="49">
        <v>2.1419009370816599E-2</v>
      </c>
      <c r="I11" s="50">
        <v>6.5015479876160992E-2</v>
      </c>
      <c r="J11" s="51">
        <v>7.2463768115942032E-2</v>
      </c>
      <c r="K11" s="49">
        <v>1.6733601070950468E-2</v>
      </c>
      <c r="L11" s="50">
        <v>6.5015479876160992E-2</v>
      </c>
      <c r="M11" s="51">
        <v>8.6956521739130432E-2</v>
      </c>
      <c r="N11" s="49">
        <v>6.6934404283801874E-3</v>
      </c>
      <c r="O11" s="50">
        <v>3.0959752321981424E-2</v>
      </c>
      <c r="P11" s="51">
        <v>7.2463768115942032E-2</v>
      </c>
      <c r="Q11" s="49">
        <v>1.3386880856760375E-2</v>
      </c>
      <c r="R11" s="50">
        <v>6.5015479876160992E-2</v>
      </c>
      <c r="S11" s="51">
        <v>0.18357487922705315</v>
      </c>
    </row>
    <row r="12" spans="1:19">
      <c r="A12" s="40" t="s">
        <v>310</v>
      </c>
      <c r="B12" s="49">
        <v>9.2936802973977699E-3</v>
      </c>
      <c r="C12" s="50">
        <v>1.8099547511312219E-2</v>
      </c>
      <c r="D12" s="51">
        <v>0.19298245614035087</v>
      </c>
      <c r="E12" s="49">
        <v>5.5762081784386614E-3</v>
      </c>
      <c r="F12" s="50">
        <v>4.9773755656108594E-2</v>
      </c>
      <c r="G12" s="51">
        <v>0.12280701754385964</v>
      </c>
      <c r="H12" s="49">
        <v>2.3234200743494422E-2</v>
      </c>
      <c r="I12" s="50">
        <v>1.3574660633484163E-2</v>
      </c>
      <c r="J12" s="51">
        <v>0.12280701754385964</v>
      </c>
      <c r="K12" s="49">
        <v>3.9033457249070633E-2</v>
      </c>
      <c r="L12" s="50">
        <v>4.072398190045249E-2</v>
      </c>
      <c r="M12" s="51">
        <v>0.14035087719298245</v>
      </c>
      <c r="N12" s="49">
        <v>6.5055762081784388E-3</v>
      </c>
      <c r="O12" s="50">
        <v>1.3574660633484163E-2</v>
      </c>
      <c r="P12" s="51">
        <v>2.6315789473684209E-2</v>
      </c>
      <c r="Q12" s="49">
        <v>2.7881040892193308E-2</v>
      </c>
      <c r="R12" s="50">
        <v>1.8099547511312219E-2</v>
      </c>
      <c r="S12" s="51">
        <v>0.14912280701754385</v>
      </c>
    </row>
    <row r="13" spans="1:19">
      <c r="A13" s="40" t="s">
        <v>311</v>
      </c>
      <c r="B13" s="49">
        <v>1.0594021944759743E-2</v>
      </c>
      <c r="C13" s="50">
        <v>4.4117647058823532E-2</v>
      </c>
      <c r="D13" s="51">
        <v>0.18309859154929578</v>
      </c>
      <c r="E13" s="49">
        <v>0</v>
      </c>
      <c r="F13" s="50">
        <v>1.1437908496732025E-2</v>
      </c>
      <c r="G13" s="51">
        <v>8.9201877934272297E-2</v>
      </c>
      <c r="H13" s="49">
        <v>1.9674612183125235E-2</v>
      </c>
      <c r="I13" s="50">
        <v>4.9019607843137254E-2</v>
      </c>
      <c r="J13" s="51">
        <v>0.1619718309859155</v>
      </c>
      <c r="K13" s="49">
        <v>3.5944003026863409E-2</v>
      </c>
      <c r="L13" s="50">
        <v>4.4117647058823532E-2</v>
      </c>
      <c r="M13" s="51">
        <v>0.22535211267605634</v>
      </c>
      <c r="N13" s="49">
        <v>1.7404464623533861E-2</v>
      </c>
      <c r="O13" s="50">
        <v>3.7581699346405227E-2</v>
      </c>
      <c r="P13" s="51">
        <v>0.11737089201877934</v>
      </c>
      <c r="Q13" s="49">
        <v>2.4214907302307985E-2</v>
      </c>
      <c r="R13" s="50">
        <v>4.9019607843137254E-2</v>
      </c>
      <c r="S13" s="51">
        <v>0.24178403755868544</v>
      </c>
    </row>
    <row r="14" spans="1:19">
      <c r="A14" s="40" t="s">
        <v>312</v>
      </c>
      <c r="B14" s="49">
        <v>0</v>
      </c>
      <c r="C14" s="50">
        <v>0.1702127659574468</v>
      </c>
      <c r="D14" s="51">
        <v>0.15234375</v>
      </c>
      <c r="E14" s="49">
        <v>5.9322033898305086E-3</v>
      </c>
      <c r="F14" s="50">
        <v>3.9007092198581561E-2</v>
      </c>
      <c r="G14" s="51">
        <v>2.34375E-2</v>
      </c>
      <c r="H14" s="49">
        <v>2.542372881355932E-3</v>
      </c>
      <c r="I14" s="50">
        <v>0</v>
      </c>
      <c r="J14" s="51">
        <v>0.1640625</v>
      </c>
      <c r="K14" s="49">
        <v>3.5593220338983052E-2</v>
      </c>
      <c r="L14" s="50">
        <v>8.5106382978723402E-2</v>
      </c>
      <c r="M14" s="51">
        <v>0.234375</v>
      </c>
      <c r="N14" s="49">
        <v>5.9322033898305086E-3</v>
      </c>
      <c r="O14" s="50">
        <v>0</v>
      </c>
      <c r="P14" s="51">
        <v>0.20703125</v>
      </c>
      <c r="Q14" s="49">
        <v>1.4406779661016949E-2</v>
      </c>
      <c r="R14" s="50">
        <v>3.5460992907801418E-3</v>
      </c>
      <c r="S14" s="51">
        <v>0.2109375</v>
      </c>
    </row>
    <row r="15" spans="1:19">
      <c r="A15" s="40" t="s">
        <v>313</v>
      </c>
      <c r="B15" s="49">
        <v>9.6446700507614221E-3</v>
      </c>
      <c r="C15" s="50">
        <v>6.2087186261558784E-2</v>
      </c>
      <c r="D15" s="51">
        <v>0.17355371900826447</v>
      </c>
      <c r="E15" s="49">
        <v>1.4467005076142132E-2</v>
      </c>
      <c r="F15" s="50">
        <v>7.9260237780713338E-3</v>
      </c>
      <c r="G15" s="51">
        <v>0.10192837465564739</v>
      </c>
      <c r="H15" s="49">
        <v>2.5634517766497462E-2</v>
      </c>
      <c r="I15" s="50">
        <v>2.6420079260237782E-2</v>
      </c>
      <c r="J15" s="51">
        <v>0.15564738292011018</v>
      </c>
      <c r="K15" s="49">
        <v>3.1218274111675128E-2</v>
      </c>
      <c r="L15" s="50">
        <v>3.1704095112285335E-2</v>
      </c>
      <c r="M15" s="51">
        <v>0.27961432506887052</v>
      </c>
      <c r="N15" s="49">
        <v>2.081218274111675E-2</v>
      </c>
      <c r="O15" s="50">
        <v>1.8494055482166448E-2</v>
      </c>
      <c r="P15" s="51">
        <v>0.12396694214876033</v>
      </c>
      <c r="Q15" s="49">
        <v>1.2690355329949238E-2</v>
      </c>
      <c r="R15" s="50">
        <v>5.6803170409511231E-2</v>
      </c>
      <c r="S15" s="51">
        <v>0.27134986225895319</v>
      </c>
    </row>
    <row r="16" spans="1:19">
      <c r="A16" s="40" t="s">
        <v>314</v>
      </c>
      <c r="B16" s="49">
        <v>2.7234042553191489E-2</v>
      </c>
      <c r="C16" s="50">
        <v>5.2419354838709679E-2</v>
      </c>
      <c r="D16" s="51">
        <v>0.18421052631578946</v>
      </c>
      <c r="E16" s="49">
        <v>2.4680851063829789E-2</v>
      </c>
      <c r="F16" s="50">
        <v>1.6129032258064516E-2</v>
      </c>
      <c r="G16" s="51">
        <v>0</v>
      </c>
      <c r="H16" s="49">
        <v>3.4042553191489361E-3</v>
      </c>
      <c r="I16" s="50">
        <v>0</v>
      </c>
      <c r="J16" s="51">
        <v>5.2631578947368418E-2</v>
      </c>
      <c r="K16" s="49">
        <v>2.7234042553191489E-2</v>
      </c>
      <c r="L16" s="50">
        <v>0.10080645161290322</v>
      </c>
      <c r="M16" s="51">
        <v>0.24561403508771928</v>
      </c>
      <c r="N16" s="49">
        <v>2.553191489361702E-3</v>
      </c>
      <c r="O16" s="50">
        <v>7.2580645161290328E-2</v>
      </c>
      <c r="P16" s="51">
        <v>2.6315789473684209E-2</v>
      </c>
      <c r="Q16" s="49">
        <v>8.5106382978723406E-3</v>
      </c>
      <c r="R16" s="50">
        <v>0.10080645161290322</v>
      </c>
      <c r="S16" s="51">
        <v>0.14035087719298245</v>
      </c>
    </row>
    <row r="17" spans="1:19">
      <c r="A17" s="40" t="s">
        <v>315</v>
      </c>
      <c r="B17" s="49">
        <v>2.1239453011347106E-2</v>
      </c>
      <c r="C17" s="50">
        <v>1.300578034682081E-2</v>
      </c>
      <c r="D17" s="51">
        <v>0.22972972972972974</v>
      </c>
      <c r="E17" s="49">
        <v>1.4547570555717194E-3</v>
      </c>
      <c r="F17" s="50">
        <v>2.6011560693641619E-2</v>
      </c>
      <c r="G17" s="51">
        <v>8.9189189189189194E-2</v>
      </c>
      <c r="H17" s="49">
        <v>1.9493744544661042E-2</v>
      </c>
      <c r="I17" s="50">
        <v>0</v>
      </c>
      <c r="J17" s="51">
        <v>0.15675675675675677</v>
      </c>
      <c r="K17" s="49">
        <v>2.6185627000290951E-2</v>
      </c>
      <c r="L17" s="50">
        <v>5.0578034682080927E-2</v>
      </c>
      <c r="M17" s="51">
        <v>0.32162162162162161</v>
      </c>
      <c r="N17" s="49">
        <v>3.200465522257783E-3</v>
      </c>
      <c r="O17" s="50">
        <v>0</v>
      </c>
      <c r="P17" s="51">
        <v>0.15135135135135136</v>
      </c>
      <c r="Q17" s="49">
        <v>9.0194937445446603E-3</v>
      </c>
      <c r="R17" s="50">
        <v>0</v>
      </c>
      <c r="S17" s="51">
        <v>0.23243243243243245</v>
      </c>
    </row>
    <row r="18" spans="1:19">
      <c r="A18" s="40" t="s">
        <v>316</v>
      </c>
      <c r="B18" s="49">
        <v>2.7868852459016394E-2</v>
      </c>
      <c r="C18" s="50">
        <v>6.1135371179039298E-2</v>
      </c>
      <c r="D18" s="51">
        <v>0.1487603305785124</v>
      </c>
      <c r="E18" s="49">
        <v>1.3114754098360656E-2</v>
      </c>
      <c r="F18" s="50">
        <v>2.6200873362445413E-2</v>
      </c>
      <c r="G18" s="51">
        <v>9.9173553719008267E-2</v>
      </c>
      <c r="H18" s="49">
        <v>1.1475409836065573E-2</v>
      </c>
      <c r="I18" s="50">
        <v>3.9301310043668124E-2</v>
      </c>
      <c r="J18" s="51">
        <v>0.12396694214876033</v>
      </c>
      <c r="K18" s="49">
        <v>2.1311475409836064E-2</v>
      </c>
      <c r="L18" s="50">
        <v>8.7336244541484712E-2</v>
      </c>
      <c r="M18" s="51">
        <v>0.18181818181818182</v>
      </c>
      <c r="N18" s="49">
        <v>4.9180327868852463E-3</v>
      </c>
      <c r="O18" s="50">
        <v>3.9301310043668124E-2</v>
      </c>
      <c r="P18" s="51">
        <v>6.6115702479338845E-2</v>
      </c>
      <c r="Q18" s="49">
        <v>1.6393442622950821E-2</v>
      </c>
      <c r="R18" s="50">
        <v>7.8602620087336247E-2</v>
      </c>
      <c r="S18" s="51">
        <v>9.0909090909090912E-2</v>
      </c>
    </row>
    <row r="19" spans="1:19">
      <c r="A19" s="40" t="s">
        <v>317</v>
      </c>
      <c r="B19" s="49">
        <v>2.5930851063829786E-2</v>
      </c>
      <c r="C19" s="50">
        <v>3.864734299516908E-2</v>
      </c>
      <c r="D19" s="51">
        <v>0.24369747899159663</v>
      </c>
      <c r="E19" s="49">
        <v>1.4627659574468085E-2</v>
      </c>
      <c r="F19" s="50">
        <v>1.6908212560386472E-2</v>
      </c>
      <c r="G19" s="51">
        <v>9.2436974789915971E-2</v>
      </c>
      <c r="H19" s="49">
        <v>2.7925531914893616E-2</v>
      </c>
      <c r="I19" s="50">
        <v>2.4154589371980676E-2</v>
      </c>
      <c r="J19" s="51">
        <v>0.18907563025210083</v>
      </c>
      <c r="K19" s="49">
        <v>5.5186170212765957E-2</v>
      </c>
      <c r="L19" s="50">
        <v>0.2391304347826087</v>
      </c>
      <c r="M19" s="51">
        <v>0.21848739495798319</v>
      </c>
      <c r="N19" s="49">
        <v>1.5957446808510637E-2</v>
      </c>
      <c r="O19" s="50">
        <v>5.5555555555555552E-2</v>
      </c>
      <c r="P19" s="51">
        <v>2.9411764705882353E-2</v>
      </c>
      <c r="Q19" s="49">
        <v>2.2606382978723406E-2</v>
      </c>
      <c r="R19" s="50">
        <v>3.3816425120772944E-2</v>
      </c>
      <c r="S19" s="51">
        <v>0.32773109243697479</v>
      </c>
    </row>
    <row r="20" spans="1:19">
      <c r="A20" s="40" t="s">
        <v>318</v>
      </c>
      <c r="B20" s="49">
        <v>1.0714285714285714E-2</v>
      </c>
      <c r="C20" s="50">
        <v>7.2972972972972977E-2</v>
      </c>
      <c r="D20" s="51">
        <v>0.20279720279720279</v>
      </c>
      <c r="E20" s="49">
        <v>4.464285714285714E-3</v>
      </c>
      <c r="F20" s="50">
        <v>3.2432432432432434E-2</v>
      </c>
      <c r="G20" s="51">
        <v>3.4965034965034968E-2</v>
      </c>
      <c r="H20" s="49">
        <v>2.6785714285714284E-2</v>
      </c>
      <c r="I20" s="50">
        <v>0</v>
      </c>
      <c r="J20" s="51">
        <v>7.6923076923076927E-2</v>
      </c>
      <c r="K20" s="49">
        <v>4.464285714285714E-3</v>
      </c>
      <c r="L20" s="50">
        <v>0.12162162162162163</v>
      </c>
      <c r="M20" s="51">
        <v>9.0909090909090912E-2</v>
      </c>
      <c r="N20" s="49">
        <v>0</v>
      </c>
      <c r="O20" s="50">
        <v>0</v>
      </c>
      <c r="P20" s="51">
        <v>3.4965034965034968E-2</v>
      </c>
      <c r="Q20" s="49">
        <v>0</v>
      </c>
      <c r="R20" s="50">
        <v>0</v>
      </c>
      <c r="S20" s="51">
        <v>5.5944055944055944E-2</v>
      </c>
    </row>
    <row r="21" spans="1:19">
      <c r="A21" s="40" t="s">
        <v>319</v>
      </c>
      <c r="B21" s="49">
        <v>2.1498371335504887E-2</v>
      </c>
      <c r="C21" s="50">
        <v>3.9292730844793712E-2</v>
      </c>
      <c r="D21" s="51">
        <v>0.17158176943699732</v>
      </c>
      <c r="E21" s="49">
        <v>5.2117263843648211E-3</v>
      </c>
      <c r="F21" s="50">
        <v>2.1611001964636542E-2</v>
      </c>
      <c r="G21" s="51">
        <v>0</v>
      </c>
      <c r="H21" s="49">
        <v>2.0195439739413682E-2</v>
      </c>
      <c r="I21" s="50">
        <v>1.37524557956778E-2</v>
      </c>
      <c r="J21" s="51">
        <v>1.6085790884718499E-2</v>
      </c>
      <c r="K21" s="49">
        <v>2.9315960912052116E-2</v>
      </c>
      <c r="L21" s="50">
        <v>0</v>
      </c>
      <c r="M21" s="51">
        <v>9.9195710455764072E-2</v>
      </c>
      <c r="N21" s="49">
        <v>2.0846905537459284E-2</v>
      </c>
      <c r="O21" s="50">
        <v>7.8585461689587421E-3</v>
      </c>
      <c r="P21" s="51">
        <v>0</v>
      </c>
      <c r="Q21" s="49">
        <v>2.0195439739413682E-2</v>
      </c>
      <c r="R21" s="50">
        <v>0</v>
      </c>
      <c r="S21" s="51">
        <v>0.15281501340482573</v>
      </c>
    </row>
    <row r="22" spans="1:19">
      <c r="A22" s="40" t="s">
        <v>320</v>
      </c>
      <c r="B22" s="49">
        <v>1.9953952417498082E-2</v>
      </c>
      <c r="C22" s="50">
        <v>5.3078556263269641E-2</v>
      </c>
      <c r="D22" s="51">
        <v>0.171875</v>
      </c>
      <c r="E22" s="49">
        <v>8.4420567920184195E-3</v>
      </c>
      <c r="F22" s="50">
        <v>0</v>
      </c>
      <c r="G22" s="51">
        <v>0</v>
      </c>
      <c r="H22" s="49">
        <v>4.9117421335379892E-2</v>
      </c>
      <c r="I22" s="50">
        <v>1.9108280254777069E-2</v>
      </c>
      <c r="J22" s="51">
        <v>0.15937499999999999</v>
      </c>
      <c r="K22" s="49">
        <v>4.2977743668457406E-2</v>
      </c>
      <c r="L22" s="50">
        <v>0</v>
      </c>
      <c r="M22" s="51">
        <v>0.17499999999999999</v>
      </c>
      <c r="N22" s="49">
        <v>2.0721412125863391E-2</v>
      </c>
      <c r="O22" s="50">
        <v>0</v>
      </c>
      <c r="P22" s="51">
        <v>7.4999999999999997E-2</v>
      </c>
      <c r="Q22" s="49">
        <v>4.9884881043745201E-2</v>
      </c>
      <c r="R22" s="50">
        <v>1.9108280254777069E-2</v>
      </c>
      <c r="S22" s="51">
        <v>0.17499999999999999</v>
      </c>
    </row>
    <row r="23" spans="1:19">
      <c r="A23" s="40" t="s">
        <v>321</v>
      </c>
      <c r="B23" s="49">
        <v>2.0534011443102351E-2</v>
      </c>
      <c r="C23" s="50">
        <v>6.7879181552452095E-2</v>
      </c>
      <c r="D23" s="51">
        <v>0.1911484166348722</v>
      </c>
      <c r="E23" s="49">
        <v>1.8181818181818181E-2</v>
      </c>
      <c r="F23" s="50">
        <v>2.1760311789542058E-2</v>
      </c>
      <c r="G23" s="51">
        <v>5.2651659671880964E-2</v>
      </c>
      <c r="H23" s="49">
        <v>5.6770502225047682E-2</v>
      </c>
      <c r="I23" s="50">
        <v>2.8255927249106853E-2</v>
      </c>
      <c r="J23" s="51">
        <v>0.11064479206409768</v>
      </c>
      <c r="K23" s="49">
        <v>7.3744437380801012E-2</v>
      </c>
      <c r="L23" s="50">
        <v>0.12991230919129587</v>
      </c>
      <c r="M23" s="51">
        <v>0.30408241129339947</v>
      </c>
      <c r="N23" s="49">
        <v>2.6255562619198983E-2</v>
      </c>
      <c r="O23" s="50">
        <v>3.4101981162715164E-2</v>
      </c>
      <c r="P23" s="51">
        <v>9.3475772605875626E-2</v>
      </c>
      <c r="Q23" s="49">
        <v>5.1112523839796566E-2</v>
      </c>
      <c r="R23" s="50">
        <v>4.5469308216953559E-2</v>
      </c>
      <c r="S23" s="51">
        <v>0.23044639450591378</v>
      </c>
    </row>
    <row r="24" spans="1:19">
      <c r="A24" s="40" t="s">
        <v>322</v>
      </c>
      <c r="B24" s="49">
        <v>1.6877637130801686E-2</v>
      </c>
      <c r="C24" s="50">
        <v>2.4509803921568627E-2</v>
      </c>
      <c r="D24" s="51">
        <v>0.34328358208955223</v>
      </c>
      <c r="E24" s="49">
        <v>1.6877637130801686E-2</v>
      </c>
      <c r="F24" s="50">
        <v>0</v>
      </c>
      <c r="G24" s="51">
        <v>0.13432835820895522</v>
      </c>
      <c r="H24" s="49">
        <v>1.4064697609001406E-2</v>
      </c>
      <c r="I24" s="50">
        <v>0</v>
      </c>
      <c r="J24" s="51">
        <v>4.4776119402985072E-2</v>
      </c>
      <c r="K24" s="49">
        <v>2.9535864978902954E-2</v>
      </c>
      <c r="L24" s="50">
        <v>6.8627450980392163E-2</v>
      </c>
      <c r="M24" s="51">
        <v>0.13432835820895522</v>
      </c>
      <c r="N24" s="49">
        <v>8.4388185654008432E-3</v>
      </c>
      <c r="O24" s="50">
        <v>0</v>
      </c>
      <c r="P24" s="51">
        <v>0</v>
      </c>
      <c r="Q24" s="49">
        <v>1.4064697609001406E-2</v>
      </c>
      <c r="R24" s="50">
        <v>5.8823529411764705E-2</v>
      </c>
      <c r="S24" s="51">
        <v>0.13432835820895522</v>
      </c>
    </row>
    <row r="25" spans="1:19">
      <c r="A25" s="40" t="s">
        <v>323</v>
      </c>
      <c r="B25" s="49">
        <v>6.093432633716994E-3</v>
      </c>
      <c r="C25" s="50">
        <v>0</v>
      </c>
      <c r="D25" s="51">
        <v>0.2206703910614525</v>
      </c>
      <c r="E25" s="49">
        <v>4.062288422477996E-3</v>
      </c>
      <c r="F25" s="50">
        <v>5.849056603773585E-2</v>
      </c>
      <c r="G25" s="51">
        <v>0.17318435754189945</v>
      </c>
      <c r="H25" s="49">
        <v>7.4475287745429924E-3</v>
      </c>
      <c r="I25" s="50">
        <v>0</v>
      </c>
      <c r="J25" s="51">
        <v>8.3798882681564241E-2</v>
      </c>
      <c r="K25" s="49">
        <v>0</v>
      </c>
      <c r="L25" s="50">
        <v>9.2452830188679239E-2</v>
      </c>
      <c r="M25" s="51">
        <v>0.24022346368715083</v>
      </c>
      <c r="N25" s="49">
        <v>0</v>
      </c>
      <c r="O25" s="50">
        <v>0</v>
      </c>
      <c r="P25" s="51">
        <v>0.10893854748603352</v>
      </c>
      <c r="Q25" s="49">
        <v>5.4163845633039944E-3</v>
      </c>
      <c r="R25" s="50">
        <v>5.849056603773585E-2</v>
      </c>
      <c r="S25" s="51">
        <v>0.27653631284916202</v>
      </c>
    </row>
    <row r="26" spans="1:19">
      <c r="A26" s="40" t="s">
        <v>324</v>
      </c>
      <c r="B26" s="52">
        <v>3.1007751937984496E-2</v>
      </c>
      <c r="C26" s="53">
        <v>2.9053420805998126E-2</v>
      </c>
      <c r="D26" s="54">
        <v>0.21761133603238866</v>
      </c>
      <c r="E26" s="52">
        <v>9.1799265605875154E-3</v>
      </c>
      <c r="F26" s="53">
        <v>4.6860356138706656E-2</v>
      </c>
      <c r="G26" s="54">
        <v>6.6801619433198386E-2</v>
      </c>
      <c r="H26" s="52">
        <v>4.7735618115055077E-2</v>
      </c>
      <c r="I26" s="53">
        <v>6.0918462980318652E-2</v>
      </c>
      <c r="J26" s="54">
        <v>9.0080971659919032E-2</v>
      </c>
      <c r="K26" s="52">
        <v>7.874337005303958E-2</v>
      </c>
      <c r="L26" s="53">
        <v>0.15370196813495782</v>
      </c>
      <c r="M26" s="54">
        <v>0.40182186234817813</v>
      </c>
      <c r="N26" s="52">
        <v>2.4479804161566709E-2</v>
      </c>
      <c r="O26" s="53">
        <v>2.0618556701030927E-2</v>
      </c>
      <c r="P26" s="54">
        <v>0.10020242914979757</v>
      </c>
      <c r="Q26" s="52">
        <v>6.3647490820073441E-2</v>
      </c>
      <c r="R26" s="53">
        <v>3.8425492033739454E-2</v>
      </c>
      <c r="S26" s="54">
        <v>0.32591093117408909</v>
      </c>
    </row>
    <row r="29" spans="1:19">
      <c r="A29" s="40" t="s">
        <v>6</v>
      </c>
    </row>
  </sheetData>
  <sheetCalcPr fullCalcOnLoad="1"/>
  <mergeCells count="6">
    <mergeCell ref="Q2:S2"/>
    <mergeCell ref="B2:D2"/>
    <mergeCell ref="E2:G2"/>
    <mergeCell ref="H2:J2"/>
    <mergeCell ref="K2:M2"/>
    <mergeCell ref="N2:P2"/>
  </mergeCells>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3"/>
  <sheetViews>
    <sheetView workbookViewId="0">
      <selection activeCell="A4" sqref="A4"/>
    </sheetView>
  </sheetViews>
  <sheetFormatPr baseColWidth="10" defaultColWidth="8.83203125" defaultRowHeight="14"/>
  <cols>
    <col min="1" max="1" width="29.83203125" customWidth="1"/>
    <col min="2" max="2" width="35.83203125" bestFit="1" customWidth="1"/>
    <col min="3" max="3" width="22.5" bestFit="1" customWidth="1"/>
    <col min="4" max="4" width="25.33203125" bestFit="1" customWidth="1"/>
    <col min="5" max="5" width="25.1640625" bestFit="1" customWidth="1"/>
    <col min="6" max="6" width="22.6640625" bestFit="1" customWidth="1"/>
  </cols>
  <sheetData>
    <row r="1" spans="1:12" ht="15">
      <c r="A1" s="36" t="s">
        <v>66</v>
      </c>
      <c r="B1" s="36"/>
      <c r="C1" s="36"/>
      <c r="D1" s="36"/>
      <c r="E1" s="36"/>
      <c r="F1" s="36"/>
      <c r="G1" s="36"/>
      <c r="H1" s="36"/>
      <c r="I1" s="36"/>
      <c r="J1" s="36"/>
      <c r="K1" s="36"/>
      <c r="L1" s="36"/>
    </row>
    <row r="2" spans="1:12">
      <c r="A2" s="2" t="s">
        <v>301</v>
      </c>
      <c r="B2" t="s">
        <v>109</v>
      </c>
      <c r="C2" t="s">
        <v>112</v>
      </c>
      <c r="D2" t="s">
        <v>113</v>
      </c>
      <c r="E2" t="s">
        <v>111</v>
      </c>
      <c r="F2" t="s">
        <v>114</v>
      </c>
    </row>
    <row r="3" spans="1:12">
      <c r="A3" s="3" t="s">
        <v>302</v>
      </c>
      <c r="B3" s="38">
        <f>SUM(B4:B21)</f>
        <v>14682.48</v>
      </c>
      <c r="C3" s="38">
        <f t="shared" ref="C3:F3" si="0">SUM(C4:C21)</f>
        <v>2260.54</v>
      </c>
      <c r="D3" s="38">
        <f t="shared" si="0"/>
        <v>1238.2</v>
      </c>
      <c r="E3" s="38">
        <f t="shared" si="0"/>
        <v>460.80999999999995</v>
      </c>
      <c r="F3" s="38">
        <f t="shared" si="0"/>
        <v>3967.6600000000003</v>
      </c>
    </row>
    <row r="4" spans="1:12">
      <c r="A4" s="37" t="s">
        <v>110</v>
      </c>
      <c r="B4" s="38">
        <v>2466.2800000000002</v>
      </c>
      <c r="C4">
        <v>279.58999999999997</v>
      </c>
      <c r="D4">
        <v>484.65</v>
      </c>
      <c r="E4">
        <v>112.3</v>
      </c>
      <c r="F4">
        <v>98.97</v>
      </c>
    </row>
    <row r="5" spans="1:12">
      <c r="A5" s="2" t="s">
        <v>305</v>
      </c>
      <c r="B5">
        <v>1123.6300000000001</v>
      </c>
      <c r="C5">
        <v>75.150000000000006</v>
      </c>
      <c r="D5">
        <v>37.5</v>
      </c>
      <c r="E5">
        <v>27.27</v>
      </c>
      <c r="F5">
        <v>305.11</v>
      </c>
    </row>
    <row r="6" spans="1:12">
      <c r="A6" s="2" t="s">
        <v>306</v>
      </c>
      <c r="B6">
        <v>308.57</v>
      </c>
      <c r="C6">
        <v>18.5</v>
      </c>
      <c r="D6">
        <v>29.84</v>
      </c>
      <c r="E6">
        <v>12.7</v>
      </c>
      <c r="F6">
        <v>34.24</v>
      </c>
    </row>
    <row r="7" spans="1:12">
      <c r="A7" s="2" t="s">
        <v>307</v>
      </c>
      <c r="B7">
        <v>184.58</v>
      </c>
      <c r="C7">
        <v>0</v>
      </c>
      <c r="D7">
        <v>2.73</v>
      </c>
      <c r="E7">
        <v>8.09</v>
      </c>
      <c r="F7">
        <v>7.11</v>
      </c>
    </row>
    <row r="8" spans="1:12">
      <c r="A8" s="2" t="s">
        <v>308</v>
      </c>
      <c r="B8">
        <v>159.46</v>
      </c>
      <c r="C8">
        <v>0</v>
      </c>
      <c r="D8">
        <v>37.74</v>
      </c>
      <c r="E8">
        <v>18.87</v>
      </c>
      <c r="F8">
        <v>37.47</v>
      </c>
    </row>
    <row r="9" spans="1:12">
      <c r="A9" s="2" t="s">
        <v>309</v>
      </c>
      <c r="B9">
        <v>321.27</v>
      </c>
      <c r="C9">
        <v>0</v>
      </c>
      <c r="D9">
        <v>18.64</v>
      </c>
      <c r="E9">
        <v>1.34</v>
      </c>
      <c r="F9">
        <v>72.349999999999994</v>
      </c>
    </row>
    <row r="10" spans="1:12">
      <c r="A10" s="2" t="s">
        <v>310</v>
      </c>
      <c r="B10">
        <v>134.76</v>
      </c>
      <c r="C10">
        <v>0</v>
      </c>
      <c r="D10">
        <v>0</v>
      </c>
      <c r="E10">
        <v>9.2899999999999991</v>
      </c>
      <c r="F10">
        <v>0</v>
      </c>
    </row>
    <row r="11" spans="1:12">
      <c r="A11" s="2" t="s">
        <v>311</v>
      </c>
      <c r="B11">
        <v>582.66999999999996</v>
      </c>
      <c r="C11">
        <v>32</v>
      </c>
      <c r="D11">
        <v>10.4</v>
      </c>
      <c r="E11">
        <v>21.54</v>
      </c>
      <c r="F11">
        <v>420.54</v>
      </c>
    </row>
    <row r="12" spans="1:12">
      <c r="A12" s="2" t="s">
        <v>312</v>
      </c>
      <c r="B12">
        <v>474.08</v>
      </c>
      <c r="C12">
        <v>0</v>
      </c>
      <c r="D12">
        <v>15.46</v>
      </c>
      <c r="E12">
        <v>13.38</v>
      </c>
      <c r="F12">
        <v>62.99</v>
      </c>
    </row>
    <row r="13" spans="1:12">
      <c r="A13" s="2" t="s">
        <v>313</v>
      </c>
      <c r="B13">
        <v>1140.46</v>
      </c>
      <c r="C13">
        <v>1350</v>
      </c>
      <c r="D13">
        <v>69.38</v>
      </c>
      <c r="E13">
        <v>60.6</v>
      </c>
      <c r="F13">
        <v>279.58999999999997</v>
      </c>
    </row>
    <row r="14" spans="1:12">
      <c r="A14" s="2" t="s">
        <v>314</v>
      </c>
      <c r="B14">
        <v>150.36000000000001</v>
      </c>
      <c r="C14">
        <v>0</v>
      </c>
      <c r="D14">
        <v>21</v>
      </c>
      <c r="E14">
        <v>8.4499999999999993</v>
      </c>
      <c r="F14">
        <v>30.04</v>
      </c>
    </row>
    <row r="15" spans="1:12">
      <c r="A15" s="2" t="s">
        <v>316</v>
      </c>
      <c r="B15">
        <v>161.81</v>
      </c>
      <c r="C15">
        <v>2</v>
      </c>
      <c r="D15">
        <v>32.92</v>
      </c>
      <c r="E15">
        <v>8.98</v>
      </c>
      <c r="F15">
        <v>43.93</v>
      </c>
    </row>
    <row r="16" spans="1:12">
      <c r="A16" s="2" t="s">
        <v>317</v>
      </c>
      <c r="B16">
        <v>154.41</v>
      </c>
      <c r="C16">
        <v>20</v>
      </c>
      <c r="D16">
        <v>42.25</v>
      </c>
      <c r="E16">
        <v>2.2200000000000002</v>
      </c>
      <c r="F16">
        <v>194.77</v>
      </c>
    </row>
    <row r="17" spans="1:6">
      <c r="A17" s="2" t="s">
        <v>318</v>
      </c>
      <c r="B17">
        <v>211.7</v>
      </c>
      <c r="C17">
        <v>0</v>
      </c>
      <c r="D17">
        <v>53.41</v>
      </c>
      <c r="E17">
        <v>16.09</v>
      </c>
      <c r="F17">
        <v>42.31</v>
      </c>
    </row>
    <row r="18" spans="1:6">
      <c r="A18" s="37" t="s">
        <v>115</v>
      </c>
      <c r="B18">
        <v>1106.33</v>
      </c>
      <c r="C18">
        <v>214.54</v>
      </c>
      <c r="D18">
        <v>163.12</v>
      </c>
      <c r="E18">
        <v>60.06</v>
      </c>
      <c r="F18">
        <v>311.05</v>
      </c>
    </row>
    <row r="19" spans="1:6">
      <c r="A19" s="2" t="s">
        <v>321</v>
      </c>
      <c r="B19">
        <v>5043.2</v>
      </c>
      <c r="C19">
        <v>268.76</v>
      </c>
      <c r="D19">
        <v>83.63</v>
      </c>
      <c r="E19">
        <v>64.72</v>
      </c>
      <c r="F19">
        <v>1413.75</v>
      </c>
    </row>
    <row r="20" spans="1:6">
      <c r="A20" s="2" t="s">
        <v>322</v>
      </c>
      <c r="B20">
        <v>274.39999999999998</v>
      </c>
      <c r="C20">
        <v>0</v>
      </c>
      <c r="D20">
        <v>43.71</v>
      </c>
      <c r="E20">
        <v>5.46</v>
      </c>
      <c r="F20">
        <v>93.54</v>
      </c>
    </row>
    <row r="21" spans="1:6">
      <c r="A21" s="2" t="s">
        <v>323</v>
      </c>
      <c r="B21">
        <v>684.51</v>
      </c>
      <c r="C21">
        <v>0</v>
      </c>
      <c r="D21">
        <v>91.82</v>
      </c>
      <c r="E21">
        <v>9.4499999999999993</v>
      </c>
      <c r="F21">
        <v>519.9</v>
      </c>
    </row>
    <row r="23" spans="1:6">
      <c r="A23" t="s">
        <v>7</v>
      </c>
    </row>
  </sheetData>
  <sheetCalcPr fullCalcOnLoad="1"/>
  <pageMargins left="0.7" right="0.7" top="0.75" bottom="0.75" header="0.3" footer="0.3"/>
  <drawing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7"/>
  <sheetViews>
    <sheetView workbookViewId="0">
      <selection activeCell="A27" sqref="A27"/>
    </sheetView>
  </sheetViews>
  <sheetFormatPr baseColWidth="10" defaultColWidth="8.83203125" defaultRowHeight="14"/>
  <cols>
    <col min="2" max="2" width="10.5" bestFit="1" customWidth="1"/>
    <col min="3" max="3" width="22.33203125" bestFit="1" customWidth="1"/>
    <col min="4" max="4" width="10.5" bestFit="1" customWidth="1"/>
    <col min="5" max="5" width="22.5" bestFit="1" customWidth="1"/>
    <col min="6" max="6" width="12.5" bestFit="1" customWidth="1"/>
    <col min="7" max="7" width="8" bestFit="1" customWidth="1"/>
    <col min="8" max="8" width="12.83203125" bestFit="1" customWidth="1"/>
    <col min="9" max="9" width="11" bestFit="1" customWidth="1"/>
    <col min="10" max="10" width="13.33203125" bestFit="1" customWidth="1"/>
  </cols>
  <sheetData>
    <row r="1" spans="1:10" ht="15">
      <c r="A1" s="36" t="s">
        <v>121</v>
      </c>
    </row>
    <row r="2" spans="1:10">
      <c r="A2" s="2" t="s">
        <v>301</v>
      </c>
      <c r="B2" t="s">
        <v>122</v>
      </c>
      <c r="C2" t="s">
        <v>123</v>
      </c>
      <c r="D2" t="s">
        <v>124</v>
      </c>
      <c r="E2" t="s">
        <v>125</v>
      </c>
      <c r="F2" t="s">
        <v>126</v>
      </c>
      <c r="G2" t="s">
        <v>127</v>
      </c>
      <c r="H2" t="s">
        <v>128</v>
      </c>
      <c r="I2" t="s">
        <v>129</v>
      </c>
      <c r="J2" t="s">
        <v>130</v>
      </c>
    </row>
    <row r="3" spans="1:10">
      <c r="A3" s="2" t="s">
        <v>303</v>
      </c>
      <c r="B3" s="4">
        <v>444864</v>
      </c>
      <c r="C3" s="4">
        <v>45208</v>
      </c>
      <c r="D3" s="4">
        <v>208309</v>
      </c>
      <c r="E3" s="4">
        <v>613504</v>
      </c>
      <c r="F3" s="4">
        <v>1626</v>
      </c>
      <c r="G3" s="4">
        <v>29250</v>
      </c>
      <c r="H3" s="4">
        <v>475</v>
      </c>
      <c r="I3" s="4">
        <v>9122</v>
      </c>
      <c r="J3" s="4">
        <v>3848</v>
      </c>
    </row>
    <row r="4" spans="1:10">
      <c r="A4" s="3" t="s">
        <v>302</v>
      </c>
      <c r="B4" s="4">
        <f>SUM(B5:B25)</f>
        <v>6694</v>
      </c>
      <c r="C4" s="4">
        <f t="shared" ref="C4:J4" si="0">SUM(C5:C25)</f>
        <v>2644</v>
      </c>
      <c r="D4" s="4">
        <f t="shared" si="0"/>
        <v>5382</v>
      </c>
      <c r="E4" s="4">
        <f t="shared" si="0"/>
        <v>27656</v>
      </c>
      <c r="F4" s="4">
        <f t="shared" si="0"/>
        <v>115</v>
      </c>
      <c r="G4" s="4">
        <f t="shared" si="0"/>
        <v>3228</v>
      </c>
      <c r="H4" s="4">
        <f t="shared" si="0"/>
        <v>9</v>
      </c>
      <c r="I4" s="4">
        <f t="shared" si="0"/>
        <v>535</v>
      </c>
      <c r="J4" s="4">
        <f t="shared" si="0"/>
        <v>65</v>
      </c>
    </row>
    <row r="5" spans="1:10">
      <c r="A5" s="2" t="s">
        <v>304</v>
      </c>
      <c r="B5" s="4">
        <v>9</v>
      </c>
      <c r="C5" s="4">
        <v>74</v>
      </c>
      <c r="D5" s="4">
        <v>48</v>
      </c>
      <c r="E5" s="4">
        <v>1151</v>
      </c>
      <c r="F5" s="4">
        <v>0</v>
      </c>
      <c r="G5" s="4">
        <v>193</v>
      </c>
      <c r="H5" s="4">
        <v>0</v>
      </c>
      <c r="I5" s="4">
        <v>0</v>
      </c>
      <c r="J5" s="4">
        <v>0</v>
      </c>
    </row>
    <row r="6" spans="1:10">
      <c r="A6" s="2" t="s">
        <v>305</v>
      </c>
      <c r="B6" s="4">
        <v>72</v>
      </c>
      <c r="C6" s="4">
        <v>287</v>
      </c>
      <c r="D6" s="4">
        <v>367</v>
      </c>
      <c r="E6" s="4">
        <v>2359</v>
      </c>
      <c r="F6" s="4">
        <v>7</v>
      </c>
      <c r="G6" s="4">
        <v>203</v>
      </c>
      <c r="H6" s="4">
        <v>0</v>
      </c>
      <c r="I6" s="4">
        <v>80</v>
      </c>
      <c r="J6" s="4">
        <v>6</v>
      </c>
    </row>
    <row r="7" spans="1:10">
      <c r="A7" s="2" t="s">
        <v>306</v>
      </c>
      <c r="B7" s="4">
        <v>8</v>
      </c>
      <c r="C7" s="4">
        <v>60</v>
      </c>
      <c r="D7" s="4">
        <v>38</v>
      </c>
      <c r="E7" s="4">
        <v>384</v>
      </c>
      <c r="F7" s="4">
        <v>8</v>
      </c>
      <c r="G7" s="4">
        <v>57</v>
      </c>
      <c r="H7" s="4">
        <v>3</v>
      </c>
      <c r="I7" s="4">
        <v>17</v>
      </c>
      <c r="J7" s="4">
        <v>0</v>
      </c>
    </row>
    <row r="8" spans="1:10">
      <c r="A8" s="2" t="s">
        <v>307</v>
      </c>
      <c r="B8" s="4">
        <v>7</v>
      </c>
      <c r="C8" s="4">
        <v>33</v>
      </c>
      <c r="D8" s="4">
        <v>39</v>
      </c>
      <c r="E8" s="4">
        <v>370</v>
      </c>
      <c r="F8" s="4">
        <v>12</v>
      </c>
      <c r="G8" s="4">
        <v>150</v>
      </c>
      <c r="H8" s="4">
        <v>0</v>
      </c>
      <c r="I8" s="4">
        <v>4</v>
      </c>
      <c r="J8" s="4">
        <v>0</v>
      </c>
    </row>
    <row r="9" spans="1:10">
      <c r="A9" s="2" t="s">
        <v>308</v>
      </c>
      <c r="B9" s="4">
        <v>7</v>
      </c>
      <c r="C9" s="4">
        <v>57</v>
      </c>
      <c r="D9" s="4">
        <v>47</v>
      </c>
      <c r="E9" s="4">
        <v>417</v>
      </c>
      <c r="F9" s="4">
        <v>0</v>
      </c>
      <c r="G9" s="4">
        <v>87</v>
      </c>
      <c r="H9" s="4">
        <v>0</v>
      </c>
      <c r="I9" s="4">
        <v>6</v>
      </c>
      <c r="J9" s="4">
        <v>0</v>
      </c>
    </row>
    <row r="10" spans="1:10">
      <c r="A10" s="2" t="s">
        <v>309</v>
      </c>
      <c r="B10" s="4">
        <v>50</v>
      </c>
      <c r="C10" s="4">
        <v>107</v>
      </c>
      <c r="D10" s="4">
        <v>37</v>
      </c>
      <c r="E10" s="4">
        <v>900</v>
      </c>
      <c r="F10" s="4">
        <v>0</v>
      </c>
      <c r="G10" s="4">
        <v>123</v>
      </c>
      <c r="H10" s="4">
        <v>0</v>
      </c>
      <c r="I10" s="4">
        <v>0</v>
      </c>
      <c r="J10" s="4">
        <v>8</v>
      </c>
    </row>
    <row r="11" spans="1:10">
      <c r="A11" s="2" t="s">
        <v>310</v>
      </c>
      <c r="B11" s="4">
        <v>4</v>
      </c>
      <c r="C11" s="4">
        <v>27</v>
      </c>
      <c r="D11" s="4">
        <v>16</v>
      </c>
      <c r="E11" s="4">
        <v>584</v>
      </c>
      <c r="F11" s="4">
        <v>0</v>
      </c>
      <c r="G11" s="4">
        <v>114</v>
      </c>
      <c r="H11" s="4">
        <v>0</v>
      </c>
      <c r="I11" s="4">
        <v>11</v>
      </c>
      <c r="J11" s="4">
        <v>5</v>
      </c>
    </row>
    <row r="12" spans="1:10">
      <c r="A12" s="2" t="s">
        <v>311</v>
      </c>
      <c r="B12" s="4">
        <v>24</v>
      </c>
      <c r="C12" s="4">
        <v>95</v>
      </c>
      <c r="D12" s="4">
        <v>135</v>
      </c>
      <c r="E12" s="4">
        <v>1578</v>
      </c>
      <c r="F12" s="4">
        <v>11</v>
      </c>
      <c r="G12" s="4">
        <v>173</v>
      </c>
      <c r="H12" s="4">
        <v>0</v>
      </c>
      <c r="I12" s="4">
        <v>56</v>
      </c>
      <c r="J12" s="4">
        <v>0</v>
      </c>
    </row>
    <row r="13" spans="1:10">
      <c r="A13" s="2" t="s">
        <v>312</v>
      </c>
      <c r="B13" s="4">
        <v>25</v>
      </c>
      <c r="C13" s="4">
        <v>62</v>
      </c>
      <c r="D13" s="4">
        <v>162</v>
      </c>
      <c r="E13" s="4">
        <v>731</v>
      </c>
      <c r="F13" s="4">
        <v>0</v>
      </c>
      <c r="G13" s="4">
        <v>130</v>
      </c>
      <c r="H13" s="4">
        <v>0</v>
      </c>
      <c r="I13" s="4">
        <v>15</v>
      </c>
      <c r="J13" s="4">
        <v>0</v>
      </c>
    </row>
    <row r="14" spans="1:10">
      <c r="A14" s="2" t="s">
        <v>313</v>
      </c>
      <c r="B14" s="4">
        <v>35</v>
      </c>
      <c r="C14" s="4">
        <v>294</v>
      </c>
      <c r="D14" s="4">
        <v>519</v>
      </c>
      <c r="E14" s="4">
        <v>2304</v>
      </c>
      <c r="F14" s="4">
        <v>18</v>
      </c>
      <c r="G14" s="4">
        <v>225</v>
      </c>
      <c r="H14" s="4">
        <v>6</v>
      </c>
      <c r="I14" s="4">
        <v>40</v>
      </c>
      <c r="J14" s="4">
        <v>13</v>
      </c>
    </row>
    <row r="15" spans="1:10">
      <c r="A15" s="2" t="s">
        <v>314</v>
      </c>
      <c r="B15" s="4">
        <v>11</v>
      </c>
      <c r="C15" s="4">
        <v>100</v>
      </c>
      <c r="D15" s="4">
        <v>89</v>
      </c>
      <c r="E15" s="4">
        <v>605</v>
      </c>
      <c r="F15" s="4">
        <v>5</v>
      </c>
      <c r="G15" s="4">
        <v>111</v>
      </c>
      <c r="H15" s="4">
        <v>0</v>
      </c>
      <c r="I15" s="4">
        <v>4</v>
      </c>
      <c r="J15" s="4">
        <v>0</v>
      </c>
    </row>
    <row r="16" spans="1:10">
      <c r="A16" s="2" t="s">
        <v>315</v>
      </c>
      <c r="B16" s="4">
        <v>86</v>
      </c>
      <c r="C16" s="4">
        <v>82</v>
      </c>
      <c r="D16" s="4">
        <v>297</v>
      </c>
      <c r="E16" s="4">
        <v>1963</v>
      </c>
      <c r="F16" s="4">
        <v>0</v>
      </c>
      <c r="G16" s="4">
        <v>256</v>
      </c>
      <c r="H16" s="4">
        <v>0</v>
      </c>
      <c r="I16" s="4">
        <v>18</v>
      </c>
      <c r="J16" s="4">
        <v>0</v>
      </c>
    </row>
    <row r="17" spans="1:10">
      <c r="A17" s="2" t="s">
        <v>316</v>
      </c>
      <c r="B17" s="4">
        <v>9</v>
      </c>
      <c r="C17" s="4">
        <v>59</v>
      </c>
      <c r="D17" s="4">
        <v>33</v>
      </c>
      <c r="E17" s="4">
        <v>455</v>
      </c>
      <c r="F17" s="4">
        <v>4</v>
      </c>
      <c r="G17" s="4">
        <v>69</v>
      </c>
      <c r="H17" s="4">
        <v>0</v>
      </c>
      <c r="I17" s="4">
        <v>6</v>
      </c>
      <c r="J17" s="4">
        <v>0</v>
      </c>
    </row>
    <row r="18" spans="1:10">
      <c r="A18" s="2" t="s">
        <v>317</v>
      </c>
      <c r="B18" s="4">
        <v>38</v>
      </c>
      <c r="C18" s="4">
        <v>31</v>
      </c>
      <c r="D18" s="4">
        <v>89</v>
      </c>
      <c r="E18" s="4">
        <v>967</v>
      </c>
      <c r="F18" s="4">
        <v>0</v>
      </c>
      <c r="G18" s="4">
        <v>129</v>
      </c>
      <c r="H18" s="4">
        <v>0</v>
      </c>
      <c r="I18" s="4">
        <v>44</v>
      </c>
      <c r="J18" s="4">
        <v>0</v>
      </c>
    </row>
    <row r="19" spans="1:10">
      <c r="A19" s="2" t="s">
        <v>318</v>
      </c>
      <c r="B19" s="4">
        <v>10</v>
      </c>
      <c r="C19" s="4">
        <v>100</v>
      </c>
      <c r="D19" s="4">
        <v>75</v>
      </c>
      <c r="E19" s="4">
        <v>663</v>
      </c>
      <c r="F19" s="4">
        <v>6</v>
      </c>
      <c r="G19" s="4">
        <v>76</v>
      </c>
      <c r="H19" s="4">
        <v>0</v>
      </c>
      <c r="I19" s="4">
        <v>11</v>
      </c>
      <c r="J19" s="4">
        <v>4</v>
      </c>
    </row>
    <row r="20" spans="1:10">
      <c r="A20" s="2" t="s">
        <v>319</v>
      </c>
      <c r="B20" s="4">
        <v>46</v>
      </c>
      <c r="C20" s="4">
        <v>211</v>
      </c>
      <c r="D20" s="4">
        <v>98</v>
      </c>
      <c r="E20" s="4">
        <v>1006</v>
      </c>
      <c r="F20" s="4">
        <v>0</v>
      </c>
      <c r="G20" s="4">
        <v>132</v>
      </c>
      <c r="H20" s="4">
        <v>0</v>
      </c>
      <c r="I20" s="4">
        <v>6</v>
      </c>
      <c r="J20" s="4">
        <v>0</v>
      </c>
    </row>
    <row r="21" spans="1:10">
      <c r="A21" s="2" t="s">
        <v>320</v>
      </c>
      <c r="B21" s="4">
        <v>33</v>
      </c>
      <c r="C21" s="4">
        <v>139</v>
      </c>
      <c r="D21" s="4">
        <v>72</v>
      </c>
      <c r="E21" s="4">
        <v>847</v>
      </c>
      <c r="F21" s="4">
        <v>0</v>
      </c>
      <c r="G21" s="4">
        <v>126</v>
      </c>
      <c r="H21" s="4">
        <v>0</v>
      </c>
      <c r="I21" s="4">
        <v>44</v>
      </c>
      <c r="J21" s="4">
        <v>0</v>
      </c>
    </row>
    <row r="22" spans="1:10">
      <c r="A22" s="2" t="s">
        <v>321</v>
      </c>
      <c r="B22" s="4">
        <v>4950</v>
      </c>
      <c r="C22" s="4">
        <v>450</v>
      </c>
      <c r="D22" s="4">
        <v>2391</v>
      </c>
      <c r="E22" s="4">
        <v>6528</v>
      </c>
      <c r="F22" s="4">
        <v>41</v>
      </c>
      <c r="G22" s="4">
        <v>410</v>
      </c>
      <c r="H22" s="4">
        <v>0</v>
      </c>
      <c r="I22" s="4">
        <v>36</v>
      </c>
      <c r="J22" s="4">
        <v>14</v>
      </c>
    </row>
    <row r="23" spans="1:10">
      <c r="A23" s="2" t="s">
        <v>322</v>
      </c>
      <c r="B23" s="4">
        <v>0</v>
      </c>
      <c r="C23" s="4">
        <v>57</v>
      </c>
      <c r="D23" s="4">
        <v>38</v>
      </c>
      <c r="E23" s="4">
        <v>389</v>
      </c>
      <c r="F23" s="4">
        <v>3</v>
      </c>
      <c r="G23" s="4">
        <v>88</v>
      </c>
      <c r="H23" s="4">
        <v>0</v>
      </c>
      <c r="I23" s="4">
        <v>0</v>
      </c>
      <c r="J23" s="4">
        <v>0</v>
      </c>
    </row>
    <row r="24" spans="1:10">
      <c r="A24" s="2" t="s">
        <v>323</v>
      </c>
      <c r="B24" s="4">
        <v>35</v>
      </c>
      <c r="C24" s="4">
        <v>155</v>
      </c>
      <c r="D24" s="4">
        <v>137</v>
      </c>
      <c r="E24" s="4">
        <v>1076</v>
      </c>
      <c r="F24" s="4">
        <v>0</v>
      </c>
      <c r="G24" s="4">
        <v>118</v>
      </c>
      <c r="H24" s="4">
        <v>0</v>
      </c>
      <c r="I24" s="4">
        <v>24</v>
      </c>
      <c r="J24" s="4">
        <v>0</v>
      </c>
    </row>
    <row r="25" spans="1:10">
      <c r="A25" s="2" t="s">
        <v>324</v>
      </c>
      <c r="B25" s="4">
        <v>1235</v>
      </c>
      <c r="C25" s="4">
        <v>164</v>
      </c>
      <c r="D25" s="4">
        <v>655</v>
      </c>
      <c r="E25" s="4">
        <v>2379</v>
      </c>
      <c r="F25" s="4">
        <v>0</v>
      </c>
      <c r="G25" s="4">
        <v>258</v>
      </c>
      <c r="H25" s="4">
        <v>0</v>
      </c>
      <c r="I25" s="4">
        <v>113</v>
      </c>
      <c r="J25" s="4">
        <v>15</v>
      </c>
    </row>
    <row r="27" spans="1:10">
      <c r="A27" s="40" t="s">
        <v>8</v>
      </c>
    </row>
  </sheetData>
  <sheetCalcPr fullCalcOnLoad="1"/>
  <pageMargins left="0.7" right="0.7" top="0.75" bottom="0.75" header="0.3" footer="0.3"/>
  <drawing r:id="rId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8"/>
  <sheetViews>
    <sheetView workbookViewId="0">
      <selection activeCell="A29" sqref="A29"/>
    </sheetView>
  </sheetViews>
  <sheetFormatPr baseColWidth="10" defaultColWidth="8.83203125" defaultRowHeight="14"/>
  <cols>
    <col min="1" max="1" width="35.1640625" bestFit="1" customWidth="1"/>
    <col min="2" max="2" width="18" bestFit="1" customWidth="1"/>
    <col min="3" max="3" width="15.6640625" bestFit="1" customWidth="1"/>
    <col min="4" max="4" width="15.1640625" bestFit="1" customWidth="1"/>
    <col min="5" max="5" width="7.5" bestFit="1" customWidth="1"/>
    <col min="6" max="7" width="10.5" bestFit="1" customWidth="1"/>
    <col min="8" max="8" width="12.5" bestFit="1" customWidth="1"/>
    <col min="9" max="9" width="15.5" bestFit="1" customWidth="1"/>
    <col min="10" max="10" width="12.83203125" bestFit="1" customWidth="1"/>
    <col min="11" max="11" width="17" bestFit="1" customWidth="1"/>
    <col min="12" max="12" width="9.1640625" customWidth="1"/>
  </cols>
  <sheetData>
    <row r="1" spans="1:11" ht="15">
      <c r="A1" s="65" t="s">
        <v>46</v>
      </c>
    </row>
    <row r="2" spans="1:11">
      <c r="A2" s="2" t="s">
        <v>301</v>
      </c>
      <c r="B2" t="s">
        <v>325</v>
      </c>
      <c r="C2" t="s">
        <v>37</v>
      </c>
      <c r="D2" t="s">
        <v>38</v>
      </c>
      <c r="E2" t="s">
        <v>39</v>
      </c>
      <c r="F2" t="s">
        <v>40</v>
      </c>
      <c r="G2" t="s">
        <v>41</v>
      </c>
      <c r="H2" t="s">
        <v>42</v>
      </c>
      <c r="I2" t="s">
        <v>43</v>
      </c>
      <c r="J2" t="s">
        <v>44</v>
      </c>
      <c r="K2" t="s">
        <v>45</v>
      </c>
    </row>
    <row r="3" spans="1:11">
      <c r="A3" s="2" t="s">
        <v>303</v>
      </c>
      <c r="B3" s="16">
        <v>1490381</v>
      </c>
      <c r="C3" s="16">
        <v>882955</v>
      </c>
      <c r="D3" s="16">
        <v>79922</v>
      </c>
      <c r="E3" s="16">
        <v>120070</v>
      </c>
      <c r="F3" s="16">
        <v>133452</v>
      </c>
      <c r="G3" s="16">
        <v>81574</v>
      </c>
      <c r="H3" s="16">
        <v>55609</v>
      </c>
      <c r="I3" s="16">
        <v>124683</v>
      </c>
      <c r="J3" s="16">
        <v>11819</v>
      </c>
      <c r="K3" s="15">
        <v>297</v>
      </c>
    </row>
    <row r="4" spans="1:11">
      <c r="A4" s="3" t="s">
        <v>302</v>
      </c>
      <c r="B4" s="16">
        <f>SUM(B5:B25)</f>
        <v>55930</v>
      </c>
      <c r="C4" s="16">
        <f t="shared" ref="C4:K4" si="0">SUM(C5:C25)</f>
        <v>42167</v>
      </c>
      <c r="D4" s="16">
        <f t="shared" si="0"/>
        <v>1694</v>
      </c>
      <c r="E4" s="16">
        <f t="shared" si="0"/>
        <v>4590</v>
      </c>
      <c r="F4" s="16">
        <f t="shared" si="0"/>
        <v>3217</v>
      </c>
      <c r="G4" s="16">
        <f t="shared" si="0"/>
        <v>1496</v>
      </c>
      <c r="H4" s="16">
        <f t="shared" si="0"/>
        <v>997</v>
      </c>
      <c r="I4" s="16">
        <f t="shared" si="0"/>
        <v>1602</v>
      </c>
      <c r="J4" s="16">
        <f t="shared" si="0"/>
        <v>167</v>
      </c>
      <c r="K4" s="16">
        <f t="shared" si="0"/>
        <v>0</v>
      </c>
    </row>
    <row r="5" spans="1:11">
      <c r="A5" s="2" t="s">
        <v>304</v>
      </c>
      <c r="B5" s="16">
        <v>1561</v>
      </c>
      <c r="C5" s="16">
        <v>1412</v>
      </c>
      <c r="D5" s="15">
        <v>16</v>
      </c>
      <c r="E5" s="15">
        <v>39</v>
      </c>
      <c r="F5" s="15">
        <v>38</v>
      </c>
      <c r="G5" s="15">
        <v>10</v>
      </c>
      <c r="H5" s="15">
        <v>46</v>
      </c>
      <c r="I5" s="15">
        <v>0</v>
      </c>
      <c r="J5" s="15">
        <v>0</v>
      </c>
      <c r="K5" s="15">
        <v>0</v>
      </c>
    </row>
    <row r="6" spans="1:11">
      <c r="A6" s="2" t="s">
        <v>305</v>
      </c>
      <c r="B6" s="16">
        <v>3541</v>
      </c>
      <c r="C6" s="16">
        <v>3372</v>
      </c>
      <c r="D6" s="15">
        <v>60</v>
      </c>
      <c r="E6" s="15">
        <v>62</v>
      </c>
      <c r="F6" s="15">
        <v>16</v>
      </c>
      <c r="G6" s="15">
        <v>17</v>
      </c>
      <c r="H6" s="15">
        <v>0</v>
      </c>
      <c r="I6" s="15">
        <v>14</v>
      </c>
      <c r="J6" s="15">
        <v>0</v>
      </c>
      <c r="K6" s="15">
        <v>0</v>
      </c>
    </row>
    <row r="7" spans="1:11">
      <c r="A7" s="2" t="s">
        <v>306</v>
      </c>
      <c r="B7" s="15">
        <v>772</v>
      </c>
      <c r="C7" s="15">
        <v>659</v>
      </c>
      <c r="D7" s="15">
        <v>5</v>
      </c>
      <c r="E7" s="15">
        <v>15</v>
      </c>
      <c r="F7" s="15">
        <v>3</v>
      </c>
      <c r="G7" s="15">
        <v>4</v>
      </c>
      <c r="H7" s="15">
        <v>0</v>
      </c>
      <c r="I7" s="15">
        <v>86</v>
      </c>
      <c r="J7" s="15">
        <v>0</v>
      </c>
      <c r="K7" s="15">
        <v>0</v>
      </c>
    </row>
    <row r="8" spans="1:11">
      <c r="A8" s="2" t="s">
        <v>307</v>
      </c>
      <c r="B8" s="15">
        <v>773</v>
      </c>
      <c r="C8" s="15">
        <v>736</v>
      </c>
      <c r="D8" s="15">
        <v>25</v>
      </c>
      <c r="E8" s="15">
        <v>12</v>
      </c>
      <c r="F8" s="15">
        <v>0</v>
      </c>
      <c r="G8" s="15">
        <v>0</v>
      </c>
      <c r="H8" s="15">
        <v>0</v>
      </c>
      <c r="I8" s="15">
        <v>0</v>
      </c>
      <c r="J8" s="15">
        <v>0</v>
      </c>
      <c r="K8" s="15">
        <v>0</v>
      </c>
    </row>
    <row r="9" spans="1:11">
      <c r="A9" s="2" t="s">
        <v>308</v>
      </c>
      <c r="B9" s="16">
        <v>1002</v>
      </c>
      <c r="C9" s="15">
        <v>917</v>
      </c>
      <c r="D9" s="15">
        <v>17</v>
      </c>
      <c r="E9" s="15">
        <v>30</v>
      </c>
      <c r="F9" s="15">
        <v>13</v>
      </c>
      <c r="G9" s="15">
        <v>8</v>
      </c>
      <c r="H9" s="15">
        <v>13</v>
      </c>
      <c r="I9" s="15">
        <v>4</v>
      </c>
      <c r="J9" s="15">
        <v>0</v>
      </c>
      <c r="K9" s="15">
        <v>0</v>
      </c>
    </row>
    <row r="10" spans="1:11">
      <c r="A10" s="2" t="s">
        <v>309</v>
      </c>
      <c r="B10" s="16">
        <v>1694</v>
      </c>
      <c r="C10" s="16">
        <v>1628</v>
      </c>
      <c r="D10" s="15">
        <v>18</v>
      </c>
      <c r="E10" s="15">
        <v>27</v>
      </c>
      <c r="F10" s="15">
        <v>0</v>
      </c>
      <c r="G10" s="15">
        <v>10</v>
      </c>
      <c r="H10" s="15">
        <v>3</v>
      </c>
      <c r="I10" s="15">
        <v>8</v>
      </c>
      <c r="J10" s="15">
        <v>0</v>
      </c>
      <c r="K10" s="15">
        <v>0</v>
      </c>
    </row>
    <row r="11" spans="1:11">
      <c r="A11" s="2" t="s">
        <v>310</v>
      </c>
      <c r="B11" s="15">
        <v>824</v>
      </c>
      <c r="C11" s="15">
        <v>784</v>
      </c>
      <c r="D11" s="15">
        <v>5</v>
      </c>
      <c r="E11" s="15">
        <v>26</v>
      </c>
      <c r="F11" s="15">
        <v>9</v>
      </c>
      <c r="G11" s="15">
        <v>0</v>
      </c>
      <c r="H11" s="15">
        <v>0</v>
      </c>
      <c r="I11" s="15">
        <v>0</v>
      </c>
      <c r="J11" s="15">
        <v>0</v>
      </c>
      <c r="K11" s="15">
        <v>0</v>
      </c>
    </row>
    <row r="12" spans="1:11">
      <c r="A12" s="2" t="s">
        <v>311</v>
      </c>
      <c r="B12" s="16">
        <v>2259</v>
      </c>
      <c r="C12" s="16">
        <v>2196</v>
      </c>
      <c r="D12" s="15">
        <v>0</v>
      </c>
      <c r="E12" s="15">
        <v>19</v>
      </c>
      <c r="F12" s="15">
        <v>0</v>
      </c>
      <c r="G12" s="15">
        <v>20</v>
      </c>
      <c r="H12" s="15">
        <v>0</v>
      </c>
      <c r="I12" s="15">
        <v>15</v>
      </c>
      <c r="J12" s="15">
        <v>9</v>
      </c>
      <c r="K12" s="15">
        <v>0</v>
      </c>
    </row>
    <row r="13" spans="1:11">
      <c r="A13" s="2" t="s">
        <v>312</v>
      </c>
      <c r="B13" s="16">
        <v>1574</v>
      </c>
      <c r="C13" s="16">
        <v>1113</v>
      </c>
      <c r="D13" s="15">
        <v>74</v>
      </c>
      <c r="E13" s="15">
        <v>137</v>
      </c>
      <c r="F13" s="15">
        <v>104</v>
      </c>
      <c r="G13" s="15">
        <v>93</v>
      </c>
      <c r="H13" s="15">
        <v>22</v>
      </c>
      <c r="I13" s="15">
        <v>31</v>
      </c>
      <c r="J13" s="15">
        <v>0</v>
      </c>
      <c r="K13" s="15">
        <v>0</v>
      </c>
    </row>
    <row r="14" spans="1:11">
      <c r="A14" s="2" t="s">
        <v>313</v>
      </c>
      <c r="B14" s="16">
        <v>4166</v>
      </c>
      <c r="C14" s="16">
        <v>3187</v>
      </c>
      <c r="D14" s="15">
        <v>203</v>
      </c>
      <c r="E14" s="15">
        <v>287</v>
      </c>
      <c r="F14" s="15">
        <v>163</v>
      </c>
      <c r="G14" s="15">
        <v>110</v>
      </c>
      <c r="H14" s="15">
        <v>88</v>
      </c>
      <c r="I14" s="15">
        <v>100</v>
      </c>
      <c r="J14" s="15">
        <v>28</v>
      </c>
      <c r="K14" s="15">
        <v>0</v>
      </c>
    </row>
    <row r="15" spans="1:11">
      <c r="A15" s="2" t="s">
        <v>314</v>
      </c>
      <c r="B15" s="16">
        <v>1294</v>
      </c>
      <c r="C15" s="16">
        <v>1149</v>
      </c>
      <c r="D15" s="15">
        <v>31</v>
      </c>
      <c r="E15" s="15">
        <v>37</v>
      </c>
      <c r="F15" s="15">
        <v>31</v>
      </c>
      <c r="G15" s="15">
        <v>30</v>
      </c>
      <c r="H15" s="15">
        <v>16</v>
      </c>
      <c r="I15" s="15">
        <v>0</v>
      </c>
      <c r="J15" s="15">
        <v>0</v>
      </c>
      <c r="K15" s="15">
        <v>0</v>
      </c>
    </row>
    <row r="16" spans="1:11">
      <c r="A16" s="2" t="s">
        <v>315</v>
      </c>
      <c r="B16" s="16">
        <v>2984</v>
      </c>
      <c r="C16" s="16">
        <v>2785</v>
      </c>
      <c r="D16" s="15">
        <v>43</v>
      </c>
      <c r="E16" s="15">
        <v>16</v>
      </c>
      <c r="F16" s="15">
        <v>91</v>
      </c>
      <c r="G16" s="15">
        <v>49</v>
      </c>
      <c r="H16" s="15">
        <v>0</v>
      </c>
      <c r="I16" s="15">
        <v>0</v>
      </c>
      <c r="J16" s="15">
        <v>0</v>
      </c>
      <c r="K16" s="15">
        <v>0</v>
      </c>
    </row>
    <row r="17" spans="1:11">
      <c r="A17" s="2" t="s">
        <v>316</v>
      </c>
      <c r="B17" s="15">
        <v>912</v>
      </c>
      <c r="C17" s="15">
        <v>723</v>
      </c>
      <c r="D17" s="15">
        <v>28</v>
      </c>
      <c r="E17" s="15">
        <v>51</v>
      </c>
      <c r="F17" s="15">
        <v>40</v>
      </c>
      <c r="G17" s="15">
        <v>35</v>
      </c>
      <c r="H17" s="15">
        <v>3</v>
      </c>
      <c r="I17" s="15">
        <v>32</v>
      </c>
      <c r="J17" s="15">
        <v>0</v>
      </c>
      <c r="K17" s="15">
        <v>0</v>
      </c>
    </row>
    <row r="18" spans="1:11">
      <c r="A18" s="2" t="s">
        <v>317</v>
      </c>
      <c r="B18" s="16">
        <v>1596</v>
      </c>
      <c r="C18" s="16">
        <v>1318</v>
      </c>
      <c r="D18" s="15">
        <v>8</v>
      </c>
      <c r="E18" s="15">
        <v>91</v>
      </c>
      <c r="F18" s="15">
        <v>54</v>
      </c>
      <c r="G18" s="15">
        <v>27</v>
      </c>
      <c r="H18" s="15">
        <v>61</v>
      </c>
      <c r="I18" s="15">
        <v>37</v>
      </c>
      <c r="J18" s="15">
        <v>0</v>
      </c>
      <c r="K18" s="15">
        <v>0</v>
      </c>
    </row>
    <row r="19" spans="1:11">
      <c r="A19" s="2" t="s">
        <v>318</v>
      </c>
      <c r="B19" s="16">
        <v>1197</v>
      </c>
      <c r="C19" s="16">
        <v>1162</v>
      </c>
      <c r="D19" s="15">
        <v>9</v>
      </c>
      <c r="E19" s="15">
        <v>12</v>
      </c>
      <c r="F19" s="15">
        <v>9</v>
      </c>
      <c r="G19" s="15">
        <v>0</v>
      </c>
      <c r="H19" s="15">
        <v>5</v>
      </c>
      <c r="I19" s="15">
        <v>0</v>
      </c>
      <c r="J19" s="15">
        <v>0</v>
      </c>
      <c r="K19" s="15">
        <v>0</v>
      </c>
    </row>
    <row r="20" spans="1:11">
      <c r="A20" s="2" t="s">
        <v>319</v>
      </c>
      <c r="B20" s="16">
        <v>2478</v>
      </c>
      <c r="C20" s="16">
        <v>2114</v>
      </c>
      <c r="D20" s="15">
        <v>71</v>
      </c>
      <c r="E20" s="15">
        <v>128</v>
      </c>
      <c r="F20" s="15">
        <v>48</v>
      </c>
      <c r="G20" s="15">
        <v>106</v>
      </c>
      <c r="H20" s="15">
        <v>11</v>
      </c>
      <c r="I20" s="15">
        <v>0</v>
      </c>
      <c r="J20" s="15">
        <v>0</v>
      </c>
      <c r="K20" s="15">
        <v>0</v>
      </c>
    </row>
    <row r="21" spans="1:11">
      <c r="A21" s="2" t="s">
        <v>320</v>
      </c>
      <c r="B21" s="16">
        <v>1816</v>
      </c>
      <c r="C21" s="16">
        <v>1617</v>
      </c>
      <c r="D21" s="15">
        <v>0</v>
      </c>
      <c r="E21" s="15">
        <v>94</v>
      </c>
      <c r="F21" s="15">
        <v>32</v>
      </c>
      <c r="G21" s="15">
        <v>59</v>
      </c>
      <c r="H21" s="15">
        <v>0</v>
      </c>
      <c r="I21" s="15">
        <v>14</v>
      </c>
      <c r="J21" s="15">
        <v>0</v>
      </c>
      <c r="K21" s="15">
        <v>0</v>
      </c>
    </row>
    <row r="22" spans="1:11">
      <c r="A22" s="2" t="s">
        <v>321</v>
      </c>
      <c r="B22" s="16">
        <v>16812</v>
      </c>
      <c r="C22" s="16">
        <v>9249</v>
      </c>
      <c r="D22" s="15">
        <v>822</v>
      </c>
      <c r="E22" s="16">
        <v>2660</v>
      </c>
      <c r="F22" s="16">
        <v>1827</v>
      </c>
      <c r="G22" s="15">
        <v>672</v>
      </c>
      <c r="H22" s="15">
        <v>509</v>
      </c>
      <c r="I22" s="16">
        <v>1044</v>
      </c>
      <c r="J22" s="15">
        <v>29</v>
      </c>
      <c r="K22" s="15">
        <v>0</v>
      </c>
    </row>
    <row r="23" spans="1:11">
      <c r="A23" s="2" t="s">
        <v>322</v>
      </c>
      <c r="B23" s="15">
        <v>819</v>
      </c>
      <c r="C23" s="15">
        <v>786</v>
      </c>
      <c r="D23" s="15">
        <v>2</v>
      </c>
      <c r="E23" s="15">
        <v>22</v>
      </c>
      <c r="F23" s="15">
        <v>9</v>
      </c>
      <c r="G23" s="15">
        <v>0</v>
      </c>
      <c r="H23" s="15">
        <v>0</v>
      </c>
      <c r="I23" s="15">
        <v>0</v>
      </c>
      <c r="J23" s="15">
        <v>0</v>
      </c>
      <c r="K23" s="15">
        <v>0</v>
      </c>
    </row>
    <row r="24" spans="1:11">
      <c r="A24" s="2" t="s">
        <v>323</v>
      </c>
      <c r="B24" s="16">
        <v>2195</v>
      </c>
      <c r="C24" s="16">
        <v>2016</v>
      </c>
      <c r="D24" s="15">
        <v>37</v>
      </c>
      <c r="E24" s="15">
        <v>21</v>
      </c>
      <c r="F24" s="15">
        <v>88</v>
      </c>
      <c r="G24" s="15">
        <v>14</v>
      </c>
      <c r="H24" s="15">
        <v>0</v>
      </c>
      <c r="I24" s="15">
        <v>19</v>
      </c>
      <c r="J24" s="15">
        <v>0</v>
      </c>
      <c r="K24" s="15">
        <v>0</v>
      </c>
    </row>
    <row r="25" spans="1:11">
      <c r="A25" s="2" t="s">
        <v>324</v>
      </c>
      <c r="B25" s="16">
        <v>5661</v>
      </c>
      <c r="C25" s="16">
        <v>3244</v>
      </c>
      <c r="D25" s="15">
        <v>220</v>
      </c>
      <c r="E25" s="15">
        <v>804</v>
      </c>
      <c r="F25" s="15">
        <v>642</v>
      </c>
      <c r="G25" s="15">
        <v>232</v>
      </c>
      <c r="H25" s="15">
        <v>220</v>
      </c>
      <c r="I25" s="15">
        <v>198</v>
      </c>
      <c r="J25" s="15">
        <v>101</v>
      </c>
      <c r="K25" s="15">
        <v>0</v>
      </c>
    </row>
    <row r="28" spans="1:11">
      <c r="A28" s="40" t="s">
        <v>9</v>
      </c>
    </row>
  </sheetData>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54"/>
  <sheetViews>
    <sheetView workbookViewId="0">
      <pane xSplit="1" topLeftCell="B1" activePane="topRight" state="frozen"/>
      <selection pane="topRight" activeCell="A28" sqref="A28"/>
    </sheetView>
  </sheetViews>
  <sheetFormatPr baseColWidth="10" defaultColWidth="8.83203125" defaultRowHeight="14"/>
  <cols>
    <col min="1" max="1" width="29.6640625" customWidth="1"/>
    <col min="2" max="16" width="13.33203125" customWidth="1"/>
    <col min="17" max="21" width="17.6640625" customWidth="1"/>
    <col min="22" max="25" width="14.5" customWidth="1"/>
    <col min="26" max="26" width="16.5" customWidth="1"/>
    <col min="27" max="27" width="18" bestFit="1" customWidth="1"/>
    <col min="28" max="29" width="10.5" bestFit="1" customWidth="1"/>
  </cols>
  <sheetData>
    <row r="1" spans="1:31" ht="15">
      <c r="A1" s="79" t="s">
        <v>289</v>
      </c>
      <c r="B1" s="79"/>
      <c r="C1" s="79"/>
      <c r="D1" s="79"/>
      <c r="E1" s="79"/>
      <c r="F1" s="79"/>
      <c r="G1" s="79"/>
      <c r="H1" s="79"/>
      <c r="I1" s="79"/>
      <c r="J1" s="79"/>
      <c r="K1" s="79"/>
      <c r="L1" s="79"/>
    </row>
    <row r="2" spans="1:31">
      <c r="A2" s="5"/>
      <c r="B2" s="76">
        <v>2000</v>
      </c>
      <c r="C2" s="77"/>
      <c r="D2" s="77"/>
      <c r="E2" s="77"/>
      <c r="F2" s="78"/>
      <c r="G2" s="73">
        <v>2010</v>
      </c>
      <c r="H2" s="74"/>
      <c r="I2" s="74"/>
      <c r="J2" s="74"/>
      <c r="K2" s="75"/>
      <c r="L2" s="73">
        <v>2011</v>
      </c>
      <c r="M2" s="74"/>
      <c r="N2" s="74"/>
      <c r="O2" s="74"/>
      <c r="P2" s="75"/>
      <c r="Q2" s="73">
        <v>2012</v>
      </c>
      <c r="R2" s="74"/>
      <c r="S2" s="74"/>
      <c r="T2" s="74"/>
      <c r="U2" s="75"/>
      <c r="V2" s="73">
        <v>2013</v>
      </c>
      <c r="W2" s="74"/>
      <c r="X2" s="74"/>
      <c r="Y2" s="74"/>
      <c r="Z2" s="75"/>
      <c r="AA2" s="73">
        <v>2014</v>
      </c>
      <c r="AB2" s="74"/>
      <c r="AC2" s="74"/>
      <c r="AD2" s="74"/>
      <c r="AE2" s="75"/>
    </row>
    <row r="3" spans="1:31">
      <c r="A3" s="2" t="s">
        <v>301</v>
      </c>
      <c r="B3" s="6" t="s">
        <v>325</v>
      </c>
      <c r="C3" s="7" t="s">
        <v>326</v>
      </c>
      <c r="D3" s="7" t="s">
        <v>327</v>
      </c>
      <c r="E3" s="7" t="s">
        <v>328</v>
      </c>
      <c r="F3" s="8" t="s">
        <v>329</v>
      </c>
      <c r="G3" s="6" t="s">
        <v>325</v>
      </c>
      <c r="H3" s="7" t="s">
        <v>326</v>
      </c>
      <c r="I3" s="7" t="s">
        <v>327</v>
      </c>
      <c r="J3" s="7" t="s">
        <v>328</v>
      </c>
      <c r="K3" s="8" t="s">
        <v>329</v>
      </c>
      <c r="L3" s="6" t="s">
        <v>325</v>
      </c>
      <c r="M3" s="7" t="s">
        <v>326</v>
      </c>
      <c r="N3" s="7" t="s">
        <v>327</v>
      </c>
      <c r="O3" s="7" t="s">
        <v>328</v>
      </c>
      <c r="P3" s="8" t="s">
        <v>329</v>
      </c>
      <c r="Q3" s="6" t="s">
        <v>325</v>
      </c>
      <c r="R3" s="7" t="s">
        <v>326</v>
      </c>
      <c r="S3" s="7" t="s">
        <v>327</v>
      </c>
      <c r="T3" s="7" t="s">
        <v>328</v>
      </c>
      <c r="U3" s="8" t="s">
        <v>329</v>
      </c>
      <c r="V3" s="6" t="s">
        <v>325</v>
      </c>
      <c r="W3" s="7" t="s">
        <v>326</v>
      </c>
      <c r="X3" s="7" t="s">
        <v>327</v>
      </c>
      <c r="Y3" s="7" t="s">
        <v>328</v>
      </c>
      <c r="Z3" s="8" t="s">
        <v>329</v>
      </c>
      <c r="AA3" s="6" t="s">
        <v>325</v>
      </c>
      <c r="AB3" s="7" t="s">
        <v>326</v>
      </c>
      <c r="AC3" s="7" t="s">
        <v>327</v>
      </c>
      <c r="AD3" s="7" t="s">
        <v>328</v>
      </c>
      <c r="AE3" s="8" t="s">
        <v>329</v>
      </c>
    </row>
    <row r="4" spans="1:31">
      <c r="A4" s="2" t="s">
        <v>303</v>
      </c>
      <c r="B4" s="26">
        <v>1385975</v>
      </c>
      <c r="C4" s="27">
        <v>1301670</v>
      </c>
      <c r="D4" s="27">
        <v>84305</v>
      </c>
      <c r="E4" s="27">
        <v>869729</v>
      </c>
      <c r="F4" s="28">
        <v>431941</v>
      </c>
      <c r="G4" s="4">
        <v>1475657</v>
      </c>
      <c r="H4" s="4">
        <v>1359218</v>
      </c>
      <c r="I4" s="4">
        <v>116439</v>
      </c>
      <c r="J4" s="4">
        <v>939984</v>
      </c>
      <c r="K4" s="11">
        <v>419234</v>
      </c>
      <c r="L4" s="9">
        <v>1482798</v>
      </c>
      <c r="M4" s="4">
        <v>1360115</v>
      </c>
      <c r="N4" s="4">
        <v>122683</v>
      </c>
      <c r="O4" s="10">
        <v>937339</v>
      </c>
      <c r="P4" s="11">
        <v>422776</v>
      </c>
      <c r="Q4" s="4">
        <v>1485445</v>
      </c>
      <c r="R4" s="4">
        <v>1360184</v>
      </c>
      <c r="S4" s="4">
        <v>125261</v>
      </c>
      <c r="T4" s="4">
        <v>929560</v>
      </c>
      <c r="U4" s="4">
        <v>430624</v>
      </c>
      <c r="V4" s="9">
        <v>1486995</v>
      </c>
      <c r="W4" s="10">
        <v>1355849</v>
      </c>
      <c r="X4" s="10">
        <v>131146</v>
      </c>
      <c r="Y4" s="10">
        <v>919488</v>
      </c>
      <c r="Z4" s="11">
        <v>436361</v>
      </c>
      <c r="AA4" s="9">
        <v>1490381</v>
      </c>
      <c r="AB4" s="4">
        <v>1356206</v>
      </c>
      <c r="AC4" s="4">
        <v>134175</v>
      </c>
      <c r="AD4" s="10">
        <v>913043</v>
      </c>
      <c r="AE4" s="11">
        <v>443163</v>
      </c>
    </row>
    <row r="5" spans="1:31">
      <c r="A5" s="3" t="s">
        <v>302</v>
      </c>
      <c r="B5" s="9">
        <f t="shared" ref="B5:AE5" si="0">SUM(B6:B26)</f>
        <v>50223</v>
      </c>
      <c r="C5" s="10">
        <f t="shared" si="0"/>
        <v>44001</v>
      </c>
      <c r="D5" s="10">
        <f t="shared" si="0"/>
        <v>6222</v>
      </c>
      <c r="E5" s="10">
        <f t="shared" si="0"/>
        <v>32843</v>
      </c>
      <c r="F5" s="10">
        <f t="shared" si="0"/>
        <v>11158</v>
      </c>
      <c r="G5" s="9">
        <f t="shared" si="0"/>
        <v>54602</v>
      </c>
      <c r="H5" s="10">
        <f t="shared" si="0"/>
        <v>47137</v>
      </c>
      <c r="I5" s="10">
        <f t="shared" si="0"/>
        <v>7465</v>
      </c>
      <c r="J5" s="10">
        <f t="shared" si="0"/>
        <v>36144</v>
      </c>
      <c r="K5" s="10">
        <f t="shared" si="0"/>
        <v>10993</v>
      </c>
      <c r="L5" s="9">
        <f t="shared" si="0"/>
        <v>54889</v>
      </c>
      <c r="M5" s="10">
        <f t="shared" si="0"/>
        <v>46866</v>
      </c>
      <c r="N5" s="10">
        <f t="shared" si="0"/>
        <v>8023</v>
      </c>
      <c r="O5" s="10">
        <f t="shared" si="0"/>
        <v>35959</v>
      </c>
      <c r="P5" s="10">
        <f t="shared" si="0"/>
        <v>10907</v>
      </c>
      <c r="Q5" s="9">
        <f t="shared" si="0"/>
        <v>55398</v>
      </c>
      <c r="R5" s="10">
        <f t="shared" si="0"/>
        <v>46824</v>
      </c>
      <c r="S5" s="10">
        <f t="shared" si="0"/>
        <v>8574</v>
      </c>
      <c r="T5" s="10">
        <f t="shared" si="0"/>
        <v>35856</v>
      </c>
      <c r="U5" s="11">
        <f t="shared" si="0"/>
        <v>10968</v>
      </c>
      <c r="V5" s="9">
        <f t="shared" si="0"/>
        <v>55454</v>
      </c>
      <c r="W5" s="10">
        <f t="shared" si="0"/>
        <v>46597</v>
      </c>
      <c r="X5" s="10">
        <f t="shared" si="0"/>
        <v>8857</v>
      </c>
      <c r="Y5" s="10">
        <f t="shared" si="0"/>
        <v>35730</v>
      </c>
      <c r="Z5" s="11">
        <f t="shared" si="0"/>
        <v>10867</v>
      </c>
      <c r="AA5" s="9">
        <f t="shared" si="0"/>
        <v>55930</v>
      </c>
      <c r="AB5" s="10">
        <f t="shared" si="0"/>
        <v>46328</v>
      </c>
      <c r="AC5" s="10">
        <f t="shared" si="0"/>
        <v>9602</v>
      </c>
      <c r="AD5" s="10">
        <f t="shared" si="0"/>
        <v>35374</v>
      </c>
      <c r="AE5" s="11">
        <f t="shared" si="0"/>
        <v>10954</v>
      </c>
    </row>
    <row r="6" spans="1:31">
      <c r="A6" s="2" t="s">
        <v>304</v>
      </c>
      <c r="B6" s="26">
        <v>1436</v>
      </c>
      <c r="C6" s="27">
        <v>1334</v>
      </c>
      <c r="D6" s="27">
        <v>102</v>
      </c>
      <c r="E6" s="27">
        <v>1152</v>
      </c>
      <c r="F6" s="28">
        <v>182</v>
      </c>
      <c r="G6" s="9">
        <v>1577</v>
      </c>
      <c r="H6" s="10">
        <v>1407</v>
      </c>
      <c r="I6" s="10">
        <v>170</v>
      </c>
      <c r="J6" s="10">
        <v>1246</v>
      </c>
      <c r="K6" s="11">
        <v>161</v>
      </c>
      <c r="L6" s="9">
        <v>1572</v>
      </c>
      <c r="M6" s="4">
        <v>1444</v>
      </c>
      <c r="N6" s="4">
        <v>128</v>
      </c>
      <c r="O6" s="4">
        <v>1303</v>
      </c>
      <c r="P6" s="4">
        <v>141</v>
      </c>
      <c r="Q6" s="9">
        <v>1558</v>
      </c>
      <c r="R6" s="10">
        <v>1424</v>
      </c>
      <c r="S6" s="10">
        <v>134</v>
      </c>
      <c r="T6" s="10">
        <v>1320</v>
      </c>
      <c r="U6" s="11">
        <v>104</v>
      </c>
      <c r="V6" s="4">
        <v>1537</v>
      </c>
      <c r="W6" s="4">
        <v>1439</v>
      </c>
      <c r="X6" s="4">
        <v>98</v>
      </c>
      <c r="Y6" s="4">
        <v>1329</v>
      </c>
      <c r="Z6" s="4">
        <v>110</v>
      </c>
      <c r="AA6" s="9">
        <v>1561</v>
      </c>
      <c r="AB6" s="10">
        <v>1475</v>
      </c>
      <c r="AC6" s="10">
        <v>86</v>
      </c>
      <c r="AD6" s="10">
        <v>1322</v>
      </c>
      <c r="AE6" s="11">
        <v>153</v>
      </c>
    </row>
    <row r="7" spans="1:31">
      <c r="A7" s="2" t="s">
        <v>305</v>
      </c>
      <c r="B7" s="26">
        <v>2901</v>
      </c>
      <c r="C7" s="27">
        <v>2840</v>
      </c>
      <c r="D7" s="27">
        <v>61</v>
      </c>
      <c r="E7" s="27">
        <v>2695</v>
      </c>
      <c r="F7" s="28">
        <v>145</v>
      </c>
      <c r="G7" s="9">
        <v>3238</v>
      </c>
      <c r="H7" s="10">
        <v>3183</v>
      </c>
      <c r="I7" s="10">
        <v>55</v>
      </c>
      <c r="J7" s="10">
        <v>3014</v>
      </c>
      <c r="K7" s="11">
        <v>169</v>
      </c>
      <c r="L7" s="9">
        <v>3364</v>
      </c>
      <c r="M7" s="10">
        <v>3313</v>
      </c>
      <c r="N7" s="10">
        <v>51</v>
      </c>
      <c r="O7" s="10">
        <v>3173</v>
      </c>
      <c r="P7" s="11">
        <v>140</v>
      </c>
      <c r="Q7" s="9">
        <v>3572</v>
      </c>
      <c r="R7" s="10">
        <v>3496</v>
      </c>
      <c r="S7" s="10">
        <v>76</v>
      </c>
      <c r="T7" s="10">
        <v>3238</v>
      </c>
      <c r="U7" s="11">
        <v>258</v>
      </c>
      <c r="V7" s="9">
        <v>3601</v>
      </c>
      <c r="W7" s="10">
        <v>3461</v>
      </c>
      <c r="X7" s="10">
        <v>140</v>
      </c>
      <c r="Y7" s="10">
        <v>3230</v>
      </c>
      <c r="Z7" s="11">
        <v>231</v>
      </c>
      <c r="AA7" s="9">
        <v>3541</v>
      </c>
      <c r="AB7" s="10">
        <v>3381</v>
      </c>
      <c r="AC7" s="10">
        <v>160</v>
      </c>
      <c r="AD7" s="10">
        <v>3173</v>
      </c>
      <c r="AE7" s="11">
        <v>208</v>
      </c>
    </row>
    <row r="8" spans="1:31">
      <c r="A8" s="2" t="s">
        <v>306</v>
      </c>
      <c r="B8" s="26">
        <v>610</v>
      </c>
      <c r="C8" s="27">
        <v>445</v>
      </c>
      <c r="D8" s="27">
        <v>165</v>
      </c>
      <c r="E8" s="27">
        <v>358</v>
      </c>
      <c r="F8" s="28">
        <v>87</v>
      </c>
      <c r="G8" s="9">
        <v>746</v>
      </c>
      <c r="H8" s="10">
        <v>579</v>
      </c>
      <c r="I8" s="10">
        <v>167</v>
      </c>
      <c r="J8" s="10">
        <v>383</v>
      </c>
      <c r="K8" s="11">
        <v>196</v>
      </c>
      <c r="L8" s="9">
        <v>754</v>
      </c>
      <c r="M8" s="10">
        <v>595</v>
      </c>
      <c r="N8" s="10">
        <v>159</v>
      </c>
      <c r="O8" s="10">
        <v>393</v>
      </c>
      <c r="P8" s="11">
        <v>202</v>
      </c>
      <c r="Q8" s="9">
        <v>755</v>
      </c>
      <c r="R8" s="10">
        <v>613</v>
      </c>
      <c r="S8" s="10">
        <v>142</v>
      </c>
      <c r="T8" s="10">
        <v>401</v>
      </c>
      <c r="U8" s="11">
        <v>212</v>
      </c>
      <c r="V8" s="9">
        <v>764</v>
      </c>
      <c r="W8" s="10">
        <v>586</v>
      </c>
      <c r="X8" s="10">
        <v>178</v>
      </c>
      <c r="Y8" s="10">
        <v>391</v>
      </c>
      <c r="Z8" s="11">
        <v>195</v>
      </c>
      <c r="AA8" s="9">
        <v>772</v>
      </c>
      <c r="AB8" s="10">
        <v>575</v>
      </c>
      <c r="AC8" s="10">
        <v>197</v>
      </c>
      <c r="AD8" s="10">
        <v>403</v>
      </c>
      <c r="AE8" s="11">
        <v>172</v>
      </c>
    </row>
    <row r="9" spans="1:31">
      <c r="A9" s="2" t="s">
        <v>307</v>
      </c>
      <c r="B9" s="26">
        <v>656</v>
      </c>
      <c r="C9" s="27">
        <v>566</v>
      </c>
      <c r="D9" s="27">
        <v>90</v>
      </c>
      <c r="E9" s="27">
        <v>487</v>
      </c>
      <c r="F9" s="28">
        <v>79</v>
      </c>
      <c r="G9" s="9">
        <v>675</v>
      </c>
      <c r="H9" s="10">
        <v>554</v>
      </c>
      <c r="I9" s="10">
        <v>121</v>
      </c>
      <c r="J9" s="10">
        <v>515</v>
      </c>
      <c r="K9" s="11">
        <v>39</v>
      </c>
      <c r="L9" s="9">
        <v>682</v>
      </c>
      <c r="M9" s="10">
        <v>569</v>
      </c>
      <c r="N9" s="10">
        <v>113</v>
      </c>
      <c r="O9" s="10">
        <v>516</v>
      </c>
      <c r="P9" s="11">
        <v>53</v>
      </c>
      <c r="Q9" s="9">
        <v>701</v>
      </c>
      <c r="R9" s="10">
        <v>591</v>
      </c>
      <c r="S9" s="10">
        <v>110</v>
      </c>
      <c r="T9" s="10">
        <v>541</v>
      </c>
      <c r="U9" s="11">
        <v>50</v>
      </c>
      <c r="V9" s="9">
        <v>727</v>
      </c>
      <c r="W9" s="10">
        <v>586</v>
      </c>
      <c r="X9" s="10">
        <v>141</v>
      </c>
      <c r="Y9" s="10">
        <v>546</v>
      </c>
      <c r="Z9" s="11">
        <v>40</v>
      </c>
      <c r="AA9" s="9">
        <v>773</v>
      </c>
      <c r="AB9" s="10">
        <v>615</v>
      </c>
      <c r="AC9" s="10">
        <v>158</v>
      </c>
      <c r="AD9" s="10">
        <v>569</v>
      </c>
      <c r="AE9" s="11">
        <v>46</v>
      </c>
    </row>
    <row r="10" spans="1:31">
      <c r="A10" s="2" t="s">
        <v>308</v>
      </c>
      <c r="B10" s="26">
        <v>873</v>
      </c>
      <c r="C10" s="27">
        <v>615</v>
      </c>
      <c r="D10" s="27">
        <v>258</v>
      </c>
      <c r="E10" s="27">
        <v>493</v>
      </c>
      <c r="F10" s="28">
        <v>122</v>
      </c>
      <c r="G10" s="9">
        <v>958</v>
      </c>
      <c r="H10" s="10">
        <v>678</v>
      </c>
      <c r="I10" s="10">
        <v>280</v>
      </c>
      <c r="J10" s="10">
        <v>530</v>
      </c>
      <c r="K10" s="11">
        <v>148</v>
      </c>
      <c r="L10" s="9">
        <v>960</v>
      </c>
      <c r="M10" s="10">
        <v>618</v>
      </c>
      <c r="N10" s="10">
        <v>342</v>
      </c>
      <c r="O10" s="10">
        <v>486</v>
      </c>
      <c r="P10" s="11">
        <v>132</v>
      </c>
      <c r="Q10" s="9">
        <v>976</v>
      </c>
      <c r="R10" s="10">
        <v>599</v>
      </c>
      <c r="S10" s="10">
        <v>377</v>
      </c>
      <c r="T10" s="10">
        <v>471</v>
      </c>
      <c r="U10" s="11">
        <v>128</v>
      </c>
      <c r="V10" s="9">
        <v>984</v>
      </c>
      <c r="W10" s="10">
        <v>624</v>
      </c>
      <c r="X10" s="10">
        <v>360</v>
      </c>
      <c r="Y10" s="10">
        <v>486</v>
      </c>
      <c r="Z10" s="11">
        <v>138</v>
      </c>
      <c r="AA10" s="9">
        <v>1002</v>
      </c>
      <c r="AB10" s="10">
        <v>621</v>
      </c>
      <c r="AC10" s="10">
        <v>381</v>
      </c>
      <c r="AD10" s="10">
        <v>507</v>
      </c>
      <c r="AE10" s="11">
        <v>114</v>
      </c>
    </row>
    <row r="11" spans="1:31">
      <c r="A11" s="2" t="s">
        <v>309</v>
      </c>
      <c r="B11" s="26">
        <v>1482</v>
      </c>
      <c r="C11" s="27">
        <v>1066</v>
      </c>
      <c r="D11" s="27">
        <v>416</v>
      </c>
      <c r="E11" s="27">
        <v>934</v>
      </c>
      <c r="F11" s="28">
        <v>132</v>
      </c>
      <c r="G11" s="9">
        <v>1597</v>
      </c>
      <c r="H11" s="10">
        <v>1223</v>
      </c>
      <c r="I11" s="10">
        <v>374</v>
      </c>
      <c r="J11" s="10">
        <v>1095</v>
      </c>
      <c r="K11" s="11">
        <v>128</v>
      </c>
      <c r="L11" s="9">
        <v>1609</v>
      </c>
      <c r="M11" s="10">
        <v>1247</v>
      </c>
      <c r="N11" s="10">
        <v>362</v>
      </c>
      <c r="O11" s="10">
        <v>1118</v>
      </c>
      <c r="P11" s="11">
        <v>129</v>
      </c>
      <c r="Q11" s="9">
        <v>1656</v>
      </c>
      <c r="R11" s="10">
        <v>1288</v>
      </c>
      <c r="S11" s="10">
        <v>368</v>
      </c>
      <c r="T11" s="10">
        <v>1162</v>
      </c>
      <c r="U11" s="11">
        <v>126</v>
      </c>
      <c r="V11" s="9">
        <v>1679</v>
      </c>
      <c r="W11" s="10">
        <v>1225</v>
      </c>
      <c r="X11" s="10">
        <v>454</v>
      </c>
      <c r="Y11" s="10">
        <v>1096</v>
      </c>
      <c r="Z11" s="11">
        <v>129</v>
      </c>
      <c r="AA11" s="9">
        <v>1694</v>
      </c>
      <c r="AB11" s="10">
        <v>1225</v>
      </c>
      <c r="AC11" s="10">
        <v>469</v>
      </c>
      <c r="AD11" s="10">
        <v>1085</v>
      </c>
      <c r="AE11" s="11">
        <v>140</v>
      </c>
    </row>
    <row r="12" spans="1:31">
      <c r="A12" s="2" t="s">
        <v>310</v>
      </c>
      <c r="B12" s="26">
        <v>759</v>
      </c>
      <c r="C12" s="27">
        <v>707</v>
      </c>
      <c r="D12" s="27">
        <v>52</v>
      </c>
      <c r="E12" s="27">
        <v>648</v>
      </c>
      <c r="F12" s="28">
        <v>59</v>
      </c>
      <c r="G12" s="9">
        <v>772</v>
      </c>
      <c r="H12" s="10">
        <v>726</v>
      </c>
      <c r="I12" s="10">
        <v>46</v>
      </c>
      <c r="J12" s="10">
        <v>674</v>
      </c>
      <c r="K12" s="11">
        <v>52</v>
      </c>
      <c r="L12" s="9">
        <v>816</v>
      </c>
      <c r="M12" s="10">
        <v>766</v>
      </c>
      <c r="N12" s="10">
        <v>50</v>
      </c>
      <c r="O12" s="10">
        <v>700</v>
      </c>
      <c r="P12" s="11">
        <v>66</v>
      </c>
      <c r="Q12" s="9">
        <v>838</v>
      </c>
      <c r="R12" s="10">
        <v>769</v>
      </c>
      <c r="S12" s="10">
        <v>69</v>
      </c>
      <c r="T12" s="10">
        <v>708</v>
      </c>
      <c r="U12" s="11">
        <v>61</v>
      </c>
      <c r="V12" s="9">
        <v>847</v>
      </c>
      <c r="W12" s="10">
        <v>782</v>
      </c>
      <c r="X12" s="10">
        <v>65</v>
      </c>
      <c r="Y12" s="10">
        <v>718</v>
      </c>
      <c r="Z12" s="11">
        <v>64</v>
      </c>
      <c r="AA12" s="9">
        <v>824</v>
      </c>
      <c r="AB12" s="10">
        <v>761</v>
      </c>
      <c r="AC12" s="10">
        <v>63</v>
      </c>
      <c r="AD12" s="10">
        <v>707</v>
      </c>
      <c r="AE12" s="11">
        <v>54</v>
      </c>
    </row>
    <row r="13" spans="1:31">
      <c r="A13" s="2" t="s">
        <v>311</v>
      </c>
      <c r="B13" s="26">
        <v>2022</v>
      </c>
      <c r="C13" s="27">
        <v>1958</v>
      </c>
      <c r="D13" s="27">
        <v>64</v>
      </c>
      <c r="E13" s="27">
        <v>1822</v>
      </c>
      <c r="F13" s="28">
        <v>136</v>
      </c>
      <c r="G13" s="9">
        <v>2156</v>
      </c>
      <c r="H13" s="10">
        <v>2097</v>
      </c>
      <c r="I13" s="10">
        <v>59</v>
      </c>
      <c r="J13" s="10">
        <v>2028</v>
      </c>
      <c r="K13" s="11">
        <v>69</v>
      </c>
      <c r="L13" s="9">
        <v>2240</v>
      </c>
      <c r="M13" s="10">
        <v>2113</v>
      </c>
      <c r="N13" s="10">
        <v>127</v>
      </c>
      <c r="O13" s="10">
        <v>2026</v>
      </c>
      <c r="P13" s="11">
        <v>87</v>
      </c>
      <c r="Q13" s="9">
        <v>2299</v>
      </c>
      <c r="R13" s="10">
        <v>2131</v>
      </c>
      <c r="S13" s="10">
        <v>168</v>
      </c>
      <c r="T13" s="10">
        <v>1998</v>
      </c>
      <c r="U13" s="11">
        <v>133</v>
      </c>
      <c r="V13" s="9">
        <v>2243</v>
      </c>
      <c r="W13" s="10">
        <v>2077</v>
      </c>
      <c r="X13" s="10">
        <v>166</v>
      </c>
      <c r="Y13" s="10">
        <v>1992</v>
      </c>
      <c r="Z13" s="11">
        <v>85</v>
      </c>
      <c r="AA13" s="9">
        <v>2259</v>
      </c>
      <c r="AB13" s="10">
        <v>2072</v>
      </c>
      <c r="AC13" s="10">
        <v>187</v>
      </c>
      <c r="AD13" s="10">
        <v>1966</v>
      </c>
      <c r="AE13" s="11">
        <v>106</v>
      </c>
    </row>
    <row r="14" spans="1:31">
      <c r="A14" s="2" t="s">
        <v>312</v>
      </c>
      <c r="B14" s="26">
        <v>1463</v>
      </c>
      <c r="C14" s="27">
        <v>1143</v>
      </c>
      <c r="D14" s="27">
        <v>320</v>
      </c>
      <c r="E14" s="27">
        <v>836</v>
      </c>
      <c r="F14" s="28">
        <v>307</v>
      </c>
      <c r="G14" s="9">
        <v>1753</v>
      </c>
      <c r="H14" s="10">
        <v>1299</v>
      </c>
      <c r="I14" s="10">
        <v>454</v>
      </c>
      <c r="J14" s="10">
        <v>945</v>
      </c>
      <c r="K14" s="11">
        <v>354</v>
      </c>
      <c r="L14" s="9">
        <v>1654</v>
      </c>
      <c r="M14" s="10">
        <v>1241</v>
      </c>
      <c r="N14" s="10">
        <v>413</v>
      </c>
      <c r="O14" s="10">
        <v>833</v>
      </c>
      <c r="P14" s="11">
        <v>408</v>
      </c>
      <c r="Q14" s="9">
        <v>1589</v>
      </c>
      <c r="R14" s="10">
        <v>1179</v>
      </c>
      <c r="S14" s="10">
        <v>410</v>
      </c>
      <c r="T14" s="10">
        <v>765</v>
      </c>
      <c r="U14" s="11">
        <v>414</v>
      </c>
      <c r="V14" s="9">
        <v>1660</v>
      </c>
      <c r="W14" s="10">
        <v>1198</v>
      </c>
      <c r="X14" s="10">
        <v>462</v>
      </c>
      <c r="Y14" s="10">
        <v>738</v>
      </c>
      <c r="Z14" s="11">
        <v>460</v>
      </c>
      <c r="AA14" s="9">
        <v>1574</v>
      </c>
      <c r="AB14" s="10">
        <v>1125</v>
      </c>
      <c r="AC14" s="10">
        <v>449</v>
      </c>
      <c r="AD14" s="10">
        <v>725</v>
      </c>
      <c r="AE14" s="11">
        <v>400</v>
      </c>
    </row>
    <row r="15" spans="1:31">
      <c r="A15" s="2" t="s">
        <v>313</v>
      </c>
      <c r="B15" s="26">
        <v>3629</v>
      </c>
      <c r="C15" s="27">
        <v>3310</v>
      </c>
      <c r="D15" s="27">
        <v>319</v>
      </c>
      <c r="E15" s="27">
        <v>2598</v>
      </c>
      <c r="F15" s="28">
        <v>712</v>
      </c>
      <c r="G15" s="9">
        <v>4055</v>
      </c>
      <c r="H15" s="10">
        <v>3514</v>
      </c>
      <c r="I15" s="10">
        <v>541</v>
      </c>
      <c r="J15" s="10">
        <v>2797</v>
      </c>
      <c r="K15" s="11">
        <v>717</v>
      </c>
      <c r="L15" s="9">
        <v>3987</v>
      </c>
      <c r="M15" s="10">
        <v>3374</v>
      </c>
      <c r="N15" s="10">
        <v>613</v>
      </c>
      <c r="O15" s="10">
        <v>2649</v>
      </c>
      <c r="P15" s="11">
        <v>725</v>
      </c>
      <c r="Q15" s="9">
        <v>3965</v>
      </c>
      <c r="R15" s="10">
        <v>3326</v>
      </c>
      <c r="S15" s="10">
        <v>639</v>
      </c>
      <c r="T15" s="10">
        <v>2604</v>
      </c>
      <c r="U15" s="11">
        <v>722</v>
      </c>
      <c r="V15" s="9">
        <v>4043</v>
      </c>
      <c r="W15" s="10">
        <v>3357</v>
      </c>
      <c r="X15" s="10">
        <v>686</v>
      </c>
      <c r="Y15" s="10">
        <v>2645</v>
      </c>
      <c r="Z15" s="11">
        <v>712</v>
      </c>
      <c r="AA15" s="9">
        <v>4166</v>
      </c>
      <c r="AB15" s="10">
        <v>3454</v>
      </c>
      <c r="AC15" s="10">
        <v>712</v>
      </c>
      <c r="AD15" s="10">
        <v>2707</v>
      </c>
      <c r="AE15" s="11">
        <v>747</v>
      </c>
    </row>
    <row r="16" spans="1:31">
      <c r="A16" s="2" t="s">
        <v>314</v>
      </c>
      <c r="B16" s="26">
        <v>1181</v>
      </c>
      <c r="C16" s="27">
        <v>912</v>
      </c>
      <c r="D16" s="27">
        <v>269</v>
      </c>
      <c r="E16" s="27">
        <v>714</v>
      </c>
      <c r="F16" s="28">
        <v>198</v>
      </c>
      <c r="G16" s="9">
        <v>1303</v>
      </c>
      <c r="H16" s="10">
        <v>983</v>
      </c>
      <c r="I16" s="10">
        <v>320</v>
      </c>
      <c r="J16" s="10">
        <v>838</v>
      </c>
      <c r="K16" s="11">
        <v>145</v>
      </c>
      <c r="L16" s="9">
        <v>1314</v>
      </c>
      <c r="M16" s="10">
        <v>963</v>
      </c>
      <c r="N16" s="10">
        <v>351</v>
      </c>
      <c r="O16" s="10">
        <v>802</v>
      </c>
      <c r="P16" s="11">
        <v>161</v>
      </c>
      <c r="Q16" s="9">
        <v>1279</v>
      </c>
      <c r="R16" s="10">
        <v>967</v>
      </c>
      <c r="S16" s="10">
        <v>312</v>
      </c>
      <c r="T16" s="10">
        <v>817</v>
      </c>
      <c r="U16" s="11">
        <v>150</v>
      </c>
      <c r="V16" s="9">
        <v>1266</v>
      </c>
      <c r="W16" s="10">
        <v>940</v>
      </c>
      <c r="X16" s="10">
        <v>326</v>
      </c>
      <c r="Y16" s="10">
        <v>810</v>
      </c>
      <c r="Z16" s="11">
        <v>130</v>
      </c>
      <c r="AA16" s="9">
        <v>1294</v>
      </c>
      <c r="AB16" s="10">
        <v>925</v>
      </c>
      <c r="AC16" s="10">
        <v>369</v>
      </c>
      <c r="AD16" s="10">
        <v>784</v>
      </c>
      <c r="AE16" s="11">
        <v>141</v>
      </c>
    </row>
    <row r="17" spans="1:31">
      <c r="A17" s="2" t="s">
        <v>315</v>
      </c>
      <c r="B17" s="26">
        <v>2368</v>
      </c>
      <c r="C17" s="27">
        <v>2228</v>
      </c>
      <c r="D17" s="27">
        <v>140</v>
      </c>
      <c r="E17" s="27">
        <v>1925</v>
      </c>
      <c r="F17" s="28">
        <v>303</v>
      </c>
      <c r="G17" s="9">
        <v>2798</v>
      </c>
      <c r="H17" s="10">
        <v>2601</v>
      </c>
      <c r="I17" s="10">
        <v>197</v>
      </c>
      <c r="J17" s="10">
        <v>2365</v>
      </c>
      <c r="K17" s="11">
        <v>236</v>
      </c>
      <c r="L17" s="9">
        <v>2899</v>
      </c>
      <c r="M17" s="10">
        <v>2635</v>
      </c>
      <c r="N17" s="10">
        <v>264</v>
      </c>
      <c r="O17" s="10">
        <v>2401</v>
      </c>
      <c r="P17" s="11">
        <v>234</v>
      </c>
      <c r="Q17" s="9">
        <v>2965</v>
      </c>
      <c r="R17" s="10">
        <v>2680</v>
      </c>
      <c r="S17" s="10">
        <v>285</v>
      </c>
      <c r="T17" s="10">
        <v>2459</v>
      </c>
      <c r="U17" s="11">
        <v>221</v>
      </c>
      <c r="V17" s="9">
        <v>2914</v>
      </c>
      <c r="W17" s="10">
        <v>2647</v>
      </c>
      <c r="X17" s="10">
        <v>267</v>
      </c>
      <c r="Y17" s="10">
        <v>2494</v>
      </c>
      <c r="Z17" s="11">
        <v>153</v>
      </c>
      <c r="AA17" s="9">
        <v>2984</v>
      </c>
      <c r="AB17" s="10">
        <v>2702</v>
      </c>
      <c r="AC17" s="10">
        <v>282</v>
      </c>
      <c r="AD17" s="10">
        <v>2450</v>
      </c>
      <c r="AE17" s="11">
        <v>252</v>
      </c>
    </row>
    <row r="18" spans="1:31">
      <c r="A18" s="2" t="s">
        <v>316</v>
      </c>
      <c r="B18" s="26">
        <v>871</v>
      </c>
      <c r="C18" s="27">
        <v>676</v>
      </c>
      <c r="D18" s="27">
        <v>195</v>
      </c>
      <c r="E18" s="27">
        <v>500</v>
      </c>
      <c r="F18" s="28">
        <v>176</v>
      </c>
      <c r="G18" s="9">
        <v>912</v>
      </c>
      <c r="H18" s="10">
        <v>662</v>
      </c>
      <c r="I18" s="10">
        <v>250</v>
      </c>
      <c r="J18" s="10">
        <v>528</v>
      </c>
      <c r="K18" s="11">
        <v>134</v>
      </c>
      <c r="L18" s="9">
        <v>906</v>
      </c>
      <c r="M18" s="10">
        <v>620</v>
      </c>
      <c r="N18" s="10">
        <v>286</v>
      </c>
      <c r="O18" s="10">
        <v>485</v>
      </c>
      <c r="P18" s="11">
        <v>135</v>
      </c>
      <c r="Q18" s="9">
        <v>880</v>
      </c>
      <c r="R18" s="10">
        <v>624</v>
      </c>
      <c r="S18" s="10">
        <v>256</v>
      </c>
      <c r="T18" s="10">
        <v>457</v>
      </c>
      <c r="U18" s="11">
        <v>167</v>
      </c>
      <c r="V18" s="9">
        <v>871</v>
      </c>
      <c r="W18" s="10">
        <v>610</v>
      </c>
      <c r="X18" s="10">
        <v>261</v>
      </c>
      <c r="Y18" s="10">
        <v>437</v>
      </c>
      <c r="Z18" s="11">
        <v>173</v>
      </c>
      <c r="AA18" s="9">
        <v>912</v>
      </c>
      <c r="AB18" s="10">
        <v>635</v>
      </c>
      <c r="AC18" s="10">
        <v>277</v>
      </c>
      <c r="AD18" s="10">
        <v>461</v>
      </c>
      <c r="AE18" s="11">
        <v>174</v>
      </c>
    </row>
    <row r="19" spans="1:31">
      <c r="A19" s="2" t="s">
        <v>317</v>
      </c>
      <c r="B19" s="26">
        <v>1444</v>
      </c>
      <c r="C19" s="27">
        <v>1343</v>
      </c>
      <c r="D19" s="27">
        <v>101</v>
      </c>
      <c r="E19" s="27">
        <v>901</v>
      </c>
      <c r="F19" s="28">
        <v>442</v>
      </c>
      <c r="G19" s="9">
        <v>1645</v>
      </c>
      <c r="H19" s="10">
        <v>1525</v>
      </c>
      <c r="I19" s="10">
        <v>120</v>
      </c>
      <c r="J19" s="10">
        <v>1082</v>
      </c>
      <c r="K19" s="11">
        <v>443</v>
      </c>
      <c r="L19" s="9">
        <v>1592</v>
      </c>
      <c r="M19" s="10">
        <v>1404</v>
      </c>
      <c r="N19" s="10">
        <v>188</v>
      </c>
      <c r="O19" s="10">
        <v>1018</v>
      </c>
      <c r="P19" s="11">
        <v>386</v>
      </c>
      <c r="Q19" s="9">
        <v>1563</v>
      </c>
      <c r="R19" s="10">
        <v>1356</v>
      </c>
      <c r="S19" s="10">
        <v>207</v>
      </c>
      <c r="T19" s="10">
        <v>983</v>
      </c>
      <c r="U19" s="11">
        <v>373</v>
      </c>
      <c r="V19" s="9">
        <v>1556</v>
      </c>
      <c r="W19" s="10">
        <v>1308</v>
      </c>
      <c r="X19" s="10">
        <v>248</v>
      </c>
      <c r="Y19" s="10">
        <v>986</v>
      </c>
      <c r="Z19" s="11">
        <v>322</v>
      </c>
      <c r="AA19" s="9">
        <v>1596</v>
      </c>
      <c r="AB19" s="10">
        <v>1298</v>
      </c>
      <c r="AC19" s="10">
        <v>298</v>
      </c>
      <c r="AD19" s="10">
        <v>997</v>
      </c>
      <c r="AE19" s="11">
        <v>301</v>
      </c>
    </row>
    <row r="20" spans="1:31">
      <c r="A20" s="2" t="s">
        <v>318</v>
      </c>
      <c r="B20" s="26">
        <v>1018</v>
      </c>
      <c r="C20" s="27">
        <v>848</v>
      </c>
      <c r="D20" s="27">
        <v>170</v>
      </c>
      <c r="E20" s="27">
        <v>741</v>
      </c>
      <c r="F20" s="28">
        <v>107</v>
      </c>
      <c r="G20" s="9">
        <v>1165</v>
      </c>
      <c r="H20" s="10">
        <v>957</v>
      </c>
      <c r="I20" s="10">
        <v>208</v>
      </c>
      <c r="J20" s="10">
        <v>842</v>
      </c>
      <c r="K20" s="11">
        <v>115</v>
      </c>
      <c r="L20" s="9">
        <v>1188</v>
      </c>
      <c r="M20" s="10">
        <v>984</v>
      </c>
      <c r="N20" s="10">
        <v>204</v>
      </c>
      <c r="O20" s="10">
        <v>855</v>
      </c>
      <c r="P20" s="11">
        <v>129</v>
      </c>
      <c r="Q20" s="9">
        <v>1185</v>
      </c>
      <c r="R20" s="10">
        <v>994</v>
      </c>
      <c r="S20" s="10">
        <v>191</v>
      </c>
      <c r="T20" s="10">
        <v>868</v>
      </c>
      <c r="U20" s="11">
        <v>126</v>
      </c>
      <c r="V20" s="9">
        <v>1181</v>
      </c>
      <c r="W20" s="10">
        <v>971</v>
      </c>
      <c r="X20" s="10">
        <v>210</v>
      </c>
      <c r="Y20" s="10">
        <v>809</v>
      </c>
      <c r="Z20" s="11">
        <v>162</v>
      </c>
      <c r="AA20" s="9">
        <v>1197</v>
      </c>
      <c r="AB20" s="10">
        <v>945</v>
      </c>
      <c r="AC20" s="10">
        <v>252</v>
      </c>
      <c r="AD20" s="10">
        <v>784</v>
      </c>
      <c r="AE20" s="11">
        <v>161</v>
      </c>
    </row>
    <row r="21" spans="1:31">
      <c r="A21" s="2" t="s">
        <v>319</v>
      </c>
      <c r="B21" s="26">
        <v>2410</v>
      </c>
      <c r="C21" s="27">
        <v>1737</v>
      </c>
      <c r="D21" s="27">
        <v>673</v>
      </c>
      <c r="E21" s="27">
        <v>1204</v>
      </c>
      <c r="F21" s="28">
        <v>533</v>
      </c>
      <c r="G21" s="9">
        <v>2375</v>
      </c>
      <c r="H21" s="10">
        <v>1596</v>
      </c>
      <c r="I21" s="10">
        <v>779</v>
      </c>
      <c r="J21" s="10">
        <v>1168</v>
      </c>
      <c r="K21" s="11">
        <v>428</v>
      </c>
      <c r="L21" s="9">
        <v>2293</v>
      </c>
      <c r="M21" s="10">
        <v>1492</v>
      </c>
      <c r="N21" s="10">
        <v>801</v>
      </c>
      <c r="O21" s="10">
        <v>1089</v>
      </c>
      <c r="P21" s="11">
        <v>403</v>
      </c>
      <c r="Q21" s="9">
        <v>2377</v>
      </c>
      <c r="R21" s="10">
        <v>1498</v>
      </c>
      <c r="S21" s="10">
        <v>879</v>
      </c>
      <c r="T21" s="10">
        <v>1071</v>
      </c>
      <c r="U21" s="11">
        <v>427</v>
      </c>
      <c r="V21" s="9">
        <v>2446</v>
      </c>
      <c r="W21" s="10">
        <v>1543</v>
      </c>
      <c r="X21" s="10">
        <v>903</v>
      </c>
      <c r="Y21" s="10">
        <v>1162</v>
      </c>
      <c r="Z21" s="11">
        <v>381</v>
      </c>
      <c r="AA21" s="9">
        <v>2478</v>
      </c>
      <c r="AB21" s="10">
        <v>1499</v>
      </c>
      <c r="AC21" s="10">
        <v>979</v>
      </c>
      <c r="AD21" s="10">
        <v>1098</v>
      </c>
      <c r="AE21" s="11">
        <v>401</v>
      </c>
    </row>
    <row r="22" spans="1:31">
      <c r="A22" s="2" t="s">
        <v>320</v>
      </c>
      <c r="B22" s="26">
        <v>1617</v>
      </c>
      <c r="C22" s="27">
        <v>1246</v>
      </c>
      <c r="D22" s="27">
        <v>371</v>
      </c>
      <c r="E22" s="27">
        <v>957</v>
      </c>
      <c r="F22" s="28">
        <v>289</v>
      </c>
      <c r="G22" s="9">
        <v>1562</v>
      </c>
      <c r="H22" s="10">
        <v>1185</v>
      </c>
      <c r="I22" s="10">
        <v>377</v>
      </c>
      <c r="J22" s="10">
        <v>900</v>
      </c>
      <c r="K22" s="11">
        <v>285</v>
      </c>
      <c r="L22" s="9">
        <v>1682</v>
      </c>
      <c r="M22" s="10">
        <v>1251</v>
      </c>
      <c r="N22" s="10">
        <v>431</v>
      </c>
      <c r="O22" s="10">
        <v>985</v>
      </c>
      <c r="P22" s="11">
        <v>266</v>
      </c>
      <c r="Q22" s="9">
        <v>1843</v>
      </c>
      <c r="R22" s="10">
        <v>1247</v>
      </c>
      <c r="S22" s="10">
        <v>596</v>
      </c>
      <c r="T22" s="10">
        <v>1026</v>
      </c>
      <c r="U22" s="11">
        <v>221</v>
      </c>
      <c r="V22" s="9">
        <v>1768</v>
      </c>
      <c r="W22" s="10">
        <v>1232</v>
      </c>
      <c r="X22" s="10">
        <v>536</v>
      </c>
      <c r="Y22" s="10">
        <v>1013</v>
      </c>
      <c r="Z22" s="11">
        <v>219</v>
      </c>
      <c r="AA22" s="9">
        <v>1816</v>
      </c>
      <c r="AB22" s="10">
        <v>1261</v>
      </c>
      <c r="AC22" s="10">
        <v>555</v>
      </c>
      <c r="AD22" s="10">
        <v>1059</v>
      </c>
      <c r="AE22" s="11">
        <v>202</v>
      </c>
    </row>
    <row r="23" spans="1:31">
      <c r="A23" s="2" t="s">
        <v>321</v>
      </c>
      <c r="B23" s="26">
        <v>16147</v>
      </c>
      <c r="C23" s="27">
        <v>14743</v>
      </c>
      <c r="D23" s="27">
        <v>1404</v>
      </c>
      <c r="E23" s="27">
        <v>9521</v>
      </c>
      <c r="F23" s="28">
        <v>5222</v>
      </c>
      <c r="G23" s="9">
        <v>17252</v>
      </c>
      <c r="H23" s="10">
        <v>15607</v>
      </c>
      <c r="I23" s="10">
        <v>1645</v>
      </c>
      <c r="J23" s="10">
        <v>10289</v>
      </c>
      <c r="K23" s="11">
        <v>5318</v>
      </c>
      <c r="L23" s="9">
        <v>17220</v>
      </c>
      <c r="M23" s="10">
        <v>15560</v>
      </c>
      <c r="N23" s="10">
        <v>1660</v>
      </c>
      <c r="O23" s="10">
        <v>10330</v>
      </c>
      <c r="P23" s="11">
        <v>5230</v>
      </c>
      <c r="Q23" s="9">
        <v>17157</v>
      </c>
      <c r="R23" s="10">
        <v>15335</v>
      </c>
      <c r="S23" s="10">
        <v>1822</v>
      </c>
      <c r="T23" s="10">
        <v>10300</v>
      </c>
      <c r="U23" s="11">
        <v>5035</v>
      </c>
      <c r="V23" s="9">
        <v>17047</v>
      </c>
      <c r="W23" s="10">
        <v>15322</v>
      </c>
      <c r="X23" s="10">
        <v>1725</v>
      </c>
      <c r="Y23" s="10">
        <v>10414</v>
      </c>
      <c r="Z23" s="11">
        <v>4908</v>
      </c>
      <c r="AA23" s="9">
        <v>16812</v>
      </c>
      <c r="AB23" s="10">
        <v>14820</v>
      </c>
      <c r="AC23" s="10">
        <v>1992</v>
      </c>
      <c r="AD23" s="10">
        <v>9953</v>
      </c>
      <c r="AE23" s="11">
        <v>4867</v>
      </c>
    </row>
    <row r="24" spans="1:31">
      <c r="A24" s="2" t="s">
        <v>322</v>
      </c>
      <c r="B24" s="26">
        <v>650</v>
      </c>
      <c r="C24" s="27">
        <v>497</v>
      </c>
      <c r="D24" s="27">
        <v>153</v>
      </c>
      <c r="E24" s="27">
        <v>432</v>
      </c>
      <c r="F24" s="28">
        <v>65</v>
      </c>
      <c r="G24" s="9">
        <v>745</v>
      </c>
      <c r="H24" s="10">
        <v>580</v>
      </c>
      <c r="I24" s="10">
        <v>165</v>
      </c>
      <c r="J24" s="10">
        <v>519</v>
      </c>
      <c r="K24" s="11">
        <v>61</v>
      </c>
      <c r="L24" s="9">
        <v>770</v>
      </c>
      <c r="M24" s="10">
        <v>596</v>
      </c>
      <c r="N24" s="10">
        <v>174</v>
      </c>
      <c r="O24" s="10">
        <v>529</v>
      </c>
      <c r="P24" s="11">
        <v>67</v>
      </c>
      <c r="Q24" s="9">
        <v>782</v>
      </c>
      <c r="R24" s="10">
        <v>604</v>
      </c>
      <c r="S24" s="10">
        <v>178</v>
      </c>
      <c r="T24" s="10">
        <v>532</v>
      </c>
      <c r="U24" s="11">
        <v>72</v>
      </c>
      <c r="V24" s="9">
        <v>803</v>
      </c>
      <c r="W24" s="10">
        <v>595</v>
      </c>
      <c r="X24" s="10">
        <v>208</v>
      </c>
      <c r="Y24" s="10">
        <v>518</v>
      </c>
      <c r="Z24" s="11">
        <v>77</v>
      </c>
      <c r="AA24" s="9">
        <v>819</v>
      </c>
      <c r="AB24" s="10">
        <v>575</v>
      </c>
      <c r="AC24" s="10">
        <v>244</v>
      </c>
      <c r="AD24" s="10">
        <v>495</v>
      </c>
      <c r="AE24" s="11">
        <v>80</v>
      </c>
    </row>
    <row r="25" spans="1:31">
      <c r="A25" s="2" t="s">
        <v>323</v>
      </c>
      <c r="B25" s="26">
        <v>1764</v>
      </c>
      <c r="C25" s="27">
        <v>1416</v>
      </c>
      <c r="D25" s="27">
        <v>348</v>
      </c>
      <c r="E25" s="27">
        <v>1111</v>
      </c>
      <c r="F25" s="28">
        <v>305</v>
      </c>
      <c r="G25" s="9">
        <v>2105</v>
      </c>
      <c r="H25" s="10">
        <v>1667</v>
      </c>
      <c r="I25" s="10">
        <v>438</v>
      </c>
      <c r="J25" s="10">
        <v>1228</v>
      </c>
      <c r="K25" s="11">
        <v>439</v>
      </c>
      <c r="L25" s="9">
        <v>1938</v>
      </c>
      <c r="M25" s="10">
        <v>1455</v>
      </c>
      <c r="N25" s="10">
        <v>483</v>
      </c>
      <c r="O25" s="10">
        <v>1057</v>
      </c>
      <c r="P25" s="11">
        <v>398</v>
      </c>
      <c r="Q25" s="9">
        <v>1984</v>
      </c>
      <c r="R25" s="10">
        <v>1483</v>
      </c>
      <c r="S25" s="10">
        <v>501</v>
      </c>
      <c r="T25" s="10">
        <v>1120</v>
      </c>
      <c r="U25" s="11">
        <v>363</v>
      </c>
      <c r="V25" s="9">
        <v>2031</v>
      </c>
      <c r="W25" s="10">
        <v>1446</v>
      </c>
      <c r="X25" s="10">
        <v>585</v>
      </c>
      <c r="Y25" s="10">
        <v>1110</v>
      </c>
      <c r="Z25" s="11">
        <v>336</v>
      </c>
      <c r="AA25" s="9">
        <v>2195</v>
      </c>
      <c r="AB25" s="10">
        <v>1545</v>
      </c>
      <c r="AC25" s="10">
        <v>650</v>
      </c>
      <c r="AD25" s="10">
        <v>1212</v>
      </c>
      <c r="AE25" s="11">
        <v>333</v>
      </c>
    </row>
    <row r="26" spans="1:31">
      <c r="A26" s="2" t="s">
        <v>324</v>
      </c>
      <c r="B26" s="29">
        <v>4922</v>
      </c>
      <c r="C26" s="30">
        <v>4371</v>
      </c>
      <c r="D26" s="30">
        <v>551</v>
      </c>
      <c r="E26" s="30">
        <v>2814</v>
      </c>
      <c r="F26" s="31">
        <v>1557</v>
      </c>
      <c r="G26" s="12">
        <v>5213</v>
      </c>
      <c r="H26" s="13">
        <v>4514</v>
      </c>
      <c r="I26" s="13">
        <v>699</v>
      </c>
      <c r="J26" s="13">
        <v>3158</v>
      </c>
      <c r="K26" s="14">
        <v>1356</v>
      </c>
      <c r="L26" s="12">
        <v>5449</v>
      </c>
      <c r="M26" s="13">
        <v>4626</v>
      </c>
      <c r="N26" s="13">
        <v>823</v>
      </c>
      <c r="O26" s="13">
        <v>3211</v>
      </c>
      <c r="P26" s="14">
        <v>1415</v>
      </c>
      <c r="Q26" s="12">
        <v>5474</v>
      </c>
      <c r="R26" s="13">
        <v>4620</v>
      </c>
      <c r="S26" s="13">
        <v>854</v>
      </c>
      <c r="T26" s="13">
        <v>3015</v>
      </c>
      <c r="U26" s="14">
        <v>1605</v>
      </c>
      <c r="V26" s="12">
        <v>5486</v>
      </c>
      <c r="W26" s="13">
        <v>4648</v>
      </c>
      <c r="X26" s="13">
        <v>838</v>
      </c>
      <c r="Y26" s="13">
        <v>2806</v>
      </c>
      <c r="Z26" s="14">
        <v>1842</v>
      </c>
      <c r="AA26" s="12">
        <v>5661</v>
      </c>
      <c r="AB26" s="13">
        <v>4819</v>
      </c>
      <c r="AC26" s="13">
        <v>842</v>
      </c>
      <c r="AD26" s="13">
        <v>2917</v>
      </c>
      <c r="AE26" s="14">
        <v>1902</v>
      </c>
    </row>
    <row r="28" spans="1:31">
      <c r="A28" t="s">
        <v>48</v>
      </c>
    </row>
    <row r="30" spans="1:31">
      <c r="A30" s="61" t="s">
        <v>20</v>
      </c>
    </row>
    <row r="31" spans="1:31">
      <c r="A31" s="2"/>
    </row>
    <row r="32" spans="1:31">
      <c r="A32" s="2"/>
      <c r="B32" s="4"/>
      <c r="C32" s="4"/>
      <c r="D32" s="4"/>
      <c r="E32" s="4"/>
      <c r="F32" s="4"/>
      <c r="G32" s="4"/>
      <c r="H32" s="4"/>
      <c r="I32" s="4"/>
      <c r="J32" s="4"/>
      <c r="K32" s="4"/>
      <c r="L32" s="4"/>
      <c r="M32" s="4"/>
      <c r="N32" s="4"/>
      <c r="O32" s="4"/>
      <c r="P32" s="4"/>
      <c r="S32" s="16"/>
      <c r="T32" s="15"/>
    </row>
    <row r="33" spans="1:19">
      <c r="A33" s="3"/>
      <c r="B33" s="4"/>
      <c r="C33" s="4"/>
      <c r="D33" s="4"/>
      <c r="E33" s="4"/>
      <c r="F33" s="4"/>
      <c r="G33" s="4"/>
      <c r="H33" s="4"/>
      <c r="I33" s="4"/>
      <c r="J33" s="4"/>
      <c r="K33" s="4"/>
      <c r="L33" s="4"/>
      <c r="M33" s="4"/>
      <c r="N33" s="4"/>
      <c r="O33" s="4"/>
      <c r="P33" s="4"/>
      <c r="S33" s="16"/>
    </row>
    <row r="34" spans="1:19">
      <c r="A34" s="2"/>
      <c r="B34" s="4"/>
      <c r="C34" s="4"/>
      <c r="D34" s="4"/>
      <c r="E34" s="4"/>
      <c r="F34" s="4"/>
      <c r="G34" s="4"/>
      <c r="H34" s="4"/>
      <c r="I34" s="4"/>
      <c r="J34" s="4"/>
      <c r="K34" s="4"/>
      <c r="L34" s="4"/>
      <c r="M34" s="4"/>
      <c r="N34" s="4"/>
      <c r="O34" s="4"/>
      <c r="P34" s="4"/>
    </row>
    <row r="35" spans="1:19">
      <c r="A35" s="2"/>
      <c r="B35" s="4"/>
      <c r="C35" s="4"/>
      <c r="D35" s="4"/>
      <c r="E35" s="4"/>
      <c r="F35" s="4"/>
      <c r="G35" s="4"/>
      <c r="H35" s="4"/>
      <c r="I35" s="4"/>
      <c r="J35" s="4"/>
      <c r="K35" s="4"/>
      <c r="L35" s="4"/>
      <c r="M35" s="4"/>
      <c r="N35" s="4"/>
      <c r="O35" s="4"/>
      <c r="P35" s="4"/>
    </row>
    <row r="36" spans="1:19">
      <c r="A36" s="2"/>
      <c r="B36" s="4"/>
      <c r="C36" s="4"/>
      <c r="D36" s="4"/>
      <c r="E36" s="4"/>
      <c r="F36" s="4"/>
      <c r="G36" s="4"/>
      <c r="H36" s="4"/>
      <c r="I36" s="4"/>
      <c r="J36" s="4"/>
      <c r="K36" s="4"/>
      <c r="L36" s="4"/>
      <c r="M36" s="4"/>
      <c r="N36" s="4"/>
      <c r="O36" s="4"/>
      <c r="P36" s="4"/>
    </row>
    <row r="37" spans="1:19">
      <c r="A37" s="2"/>
      <c r="B37" s="4"/>
      <c r="C37" s="4"/>
      <c r="D37" s="4"/>
      <c r="E37" s="4"/>
      <c r="F37" s="4"/>
      <c r="G37" s="4"/>
      <c r="H37" s="4"/>
      <c r="I37" s="4"/>
      <c r="J37" s="4"/>
      <c r="K37" s="4"/>
      <c r="L37" s="4"/>
      <c r="M37" s="4"/>
      <c r="N37" s="4"/>
      <c r="O37" s="4"/>
      <c r="P37" s="4"/>
    </row>
    <row r="38" spans="1:19">
      <c r="A38" s="2"/>
      <c r="B38" s="4"/>
      <c r="C38" s="4"/>
      <c r="D38" s="4"/>
      <c r="E38" s="4"/>
      <c r="F38" s="4"/>
      <c r="G38" s="4"/>
      <c r="H38" s="4"/>
      <c r="I38" s="4"/>
      <c r="J38" s="4"/>
      <c r="K38" s="4"/>
      <c r="L38" s="4"/>
      <c r="M38" s="4"/>
      <c r="N38" s="4"/>
      <c r="O38" s="4"/>
      <c r="P38" s="4"/>
    </row>
    <row r="39" spans="1:19">
      <c r="A39" s="2"/>
      <c r="B39" s="4"/>
      <c r="C39" s="4"/>
      <c r="D39" s="4"/>
      <c r="E39" s="4"/>
      <c r="F39" s="4"/>
      <c r="G39" s="4"/>
      <c r="H39" s="4"/>
      <c r="I39" s="4"/>
      <c r="J39" s="4"/>
      <c r="K39" s="4"/>
      <c r="L39" s="4"/>
      <c r="M39" s="4"/>
      <c r="N39" s="4"/>
      <c r="O39" s="4"/>
      <c r="P39" s="4"/>
    </row>
    <row r="40" spans="1:19">
      <c r="A40" s="2"/>
      <c r="B40" s="4"/>
      <c r="C40" s="4"/>
      <c r="D40" s="4"/>
      <c r="E40" s="4"/>
      <c r="F40" s="4"/>
      <c r="G40" s="4"/>
      <c r="H40" s="4"/>
      <c r="I40" s="4"/>
      <c r="J40" s="4"/>
      <c r="K40" s="4"/>
      <c r="L40" s="4"/>
      <c r="M40" s="4"/>
      <c r="N40" s="4"/>
      <c r="O40" s="4"/>
      <c r="P40" s="4"/>
    </row>
    <row r="41" spans="1:19">
      <c r="A41" s="2"/>
      <c r="B41" s="4"/>
      <c r="C41" s="4"/>
      <c r="D41" s="4"/>
      <c r="E41" s="4"/>
      <c r="F41" s="4"/>
      <c r="G41" s="4"/>
      <c r="H41" s="4"/>
      <c r="I41" s="4"/>
      <c r="J41" s="4"/>
      <c r="K41" s="4"/>
      <c r="L41" s="4"/>
      <c r="M41" s="4"/>
      <c r="N41" s="4"/>
      <c r="O41" s="4"/>
      <c r="P41" s="4"/>
    </row>
    <row r="42" spans="1:19">
      <c r="A42" s="2"/>
      <c r="B42" s="4"/>
      <c r="C42" s="4"/>
      <c r="D42" s="4"/>
      <c r="E42" s="4"/>
      <c r="F42" s="4"/>
      <c r="G42" s="4"/>
      <c r="H42" s="4"/>
      <c r="I42" s="4"/>
      <c r="J42" s="4"/>
      <c r="K42" s="4"/>
      <c r="L42" s="4"/>
      <c r="M42" s="4"/>
      <c r="N42" s="4"/>
      <c r="O42" s="4"/>
      <c r="P42" s="4"/>
    </row>
    <row r="43" spans="1:19">
      <c r="A43" s="2"/>
      <c r="B43" s="4"/>
      <c r="C43" s="4"/>
      <c r="D43" s="4"/>
      <c r="E43" s="4"/>
      <c r="F43" s="4"/>
      <c r="G43" s="4"/>
      <c r="H43" s="4"/>
      <c r="I43" s="4"/>
      <c r="J43" s="4"/>
      <c r="K43" s="4"/>
      <c r="L43" s="4"/>
      <c r="M43" s="4"/>
      <c r="N43" s="4"/>
      <c r="O43" s="4"/>
      <c r="P43" s="4"/>
    </row>
    <row r="44" spans="1:19">
      <c r="A44" s="2"/>
      <c r="B44" s="4"/>
      <c r="C44" s="4"/>
      <c r="D44" s="4"/>
      <c r="E44" s="4"/>
      <c r="F44" s="4"/>
      <c r="G44" s="4"/>
      <c r="H44" s="4"/>
      <c r="I44" s="4"/>
      <c r="J44" s="4"/>
      <c r="K44" s="4"/>
      <c r="L44" s="4"/>
      <c r="M44" s="4"/>
      <c r="N44" s="4"/>
      <c r="O44" s="4"/>
      <c r="P44" s="4"/>
    </row>
    <row r="45" spans="1:19">
      <c r="A45" s="2"/>
      <c r="B45" s="4"/>
      <c r="C45" s="4"/>
      <c r="D45" s="4"/>
      <c r="E45" s="4"/>
      <c r="F45" s="4"/>
      <c r="G45" s="4"/>
      <c r="H45" s="4"/>
      <c r="I45" s="4"/>
      <c r="J45" s="4"/>
      <c r="K45" s="4"/>
      <c r="L45" s="4"/>
      <c r="M45" s="4"/>
      <c r="N45" s="4"/>
      <c r="O45" s="4"/>
      <c r="P45" s="4"/>
    </row>
    <row r="46" spans="1:19">
      <c r="A46" s="2"/>
      <c r="B46" s="4"/>
      <c r="C46" s="4"/>
      <c r="D46" s="4"/>
      <c r="E46" s="4"/>
      <c r="F46" s="4"/>
      <c r="G46" s="4"/>
      <c r="H46" s="4"/>
      <c r="I46" s="4"/>
      <c r="J46" s="4"/>
      <c r="K46" s="4"/>
      <c r="L46" s="4"/>
      <c r="M46" s="4"/>
      <c r="N46" s="4"/>
      <c r="O46" s="4"/>
      <c r="P46" s="4"/>
    </row>
    <row r="47" spans="1:19">
      <c r="A47" s="2"/>
      <c r="B47" s="4"/>
      <c r="C47" s="4"/>
      <c r="D47" s="4"/>
      <c r="E47" s="4"/>
      <c r="F47" s="4"/>
      <c r="G47" s="4"/>
      <c r="H47" s="4"/>
      <c r="I47" s="4"/>
      <c r="J47" s="4"/>
      <c r="K47" s="4"/>
      <c r="L47" s="4"/>
      <c r="M47" s="4"/>
      <c r="N47" s="4"/>
      <c r="O47" s="4"/>
      <c r="P47" s="4"/>
    </row>
    <row r="48" spans="1:19">
      <c r="A48" s="2"/>
      <c r="B48" s="4"/>
      <c r="C48" s="4"/>
      <c r="D48" s="4"/>
      <c r="E48" s="4"/>
      <c r="F48" s="4"/>
      <c r="G48" s="4"/>
      <c r="H48" s="4"/>
      <c r="I48" s="4"/>
      <c r="J48" s="4"/>
      <c r="K48" s="4"/>
      <c r="L48" s="4"/>
      <c r="M48" s="4"/>
      <c r="N48" s="4"/>
      <c r="O48" s="4"/>
      <c r="P48" s="4"/>
    </row>
    <row r="49" spans="1:16">
      <c r="A49" s="2"/>
      <c r="B49" s="4"/>
      <c r="C49" s="4"/>
      <c r="D49" s="4"/>
      <c r="E49" s="4"/>
      <c r="F49" s="4"/>
      <c r="G49" s="4"/>
      <c r="H49" s="4"/>
      <c r="I49" s="4"/>
      <c r="J49" s="4"/>
      <c r="K49" s="4"/>
      <c r="L49" s="4"/>
      <c r="M49" s="4"/>
      <c r="N49" s="4"/>
      <c r="O49" s="4"/>
      <c r="P49" s="4"/>
    </row>
    <row r="50" spans="1:16">
      <c r="A50" s="2"/>
      <c r="B50" s="4"/>
      <c r="C50" s="4"/>
      <c r="D50" s="4"/>
      <c r="E50" s="4"/>
      <c r="F50" s="4"/>
      <c r="G50" s="4"/>
      <c r="H50" s="4"/>
      <c r="I50" s="4"/>
      <c r="J50" s="4"/>
      <c r="K50" s="4"/>
      <c r="L50" s="4"/>
      <c r="M50" s="4"/>
      <c r="N50" s="4"/>
      <c r="O50" s="4"/>
      <c r="P50" s="4"/>
    </row>
    <row r="51" spans="1:16">
      <c r="A51" s="2"/>
      <c r="B51" s="4"/>
      <c r="C51" s="4"/>
      <c r="D51" s="4"/>
      <c r="E51" s="4"/>
      <c r="F51" s="4"/>
      <c r="G51" s="4"/>
      <c r="H51" s="4"/>
      <c r="I51" s="4"/>
      <c r="J51" s="4"/>
      <c r="K51" s="4"/>
      <c r="L51" s="4"/>
      <c r="M51" s="4"/>
      <c r="N51" s="4"/>
      <c r="O51" s="4"/>
      <c r="P51" s="4"/>
    </row>
    <row r="52" spans="1:16">
      <c r="A52" s="2"/>
      <c r="B52" s="4"/>
      <c r="C52" s="4"/>
      <c r="D52" s="4"/>
      <c r="E52" s="4"/>
      <c r="F52" s="4"/>
      <c r="G52" s="4"/>
      <c r="H52" s="4"/>
      <c r="I52" s="4"/>
      <c r="J52" s="4"/>
      <c r="K52" s="4"/>
      <c r="L52" s="4"/>
      <c r="M52" s="4"/>
      <c r="N52" s="4"/>
      <c r="O52" s="4"/>
      <c r="P52" s="4"/>
    </row>
    <row r="53" spans="1:16">
      <c r="A53" s="2"/>
      <c r="B53" s="4"/>
      <c r="C53" s="4"/>
      <c r="D53" s="4"/>
      <c r="E53" s="4"/>
      <c r="F53" s="4"/>
      <c r="G53" s="4"/>
      <c r="H53" s="4"/>
      <c r="I53" s="4"/>
      <c r="J53" s="4"/>
      <c r="K53" s="4"/>
      <c r="L53" s="4"/>
      <c r="M53" s="4"/>
      <c r="N53" s="4"/>
      <c r="O53" s="4"/>
      <c r="P53" s="4"/>
    </row>
    <row r="54" spans="1:16">
      <c r="A54" s="2"/>
      <c r="B54" s="4"/>
      <c r="C54" s="4"/>
      <c r="D54" s="4"/>
      <c r="E54" s="4"/>
      <c r="F54" s="4"/>
      <c r="G54" s="4"/>
      <c r="H54" s="4"/>
      <c r="I54" s="4"/>
      <c r="J54" s="4"/>
      <c r="K54" s="4"/>
      <c r="L54" s="4"/>
      <c r="M54" s="4"/>
      <c r="N54" s="4"/>
      <c r="O54" s="4"/>
      <c r="P54" s="4"/>
    </row>
  </sheetData>
  <mergeCells count="7">
    <mergeCell ref="V2:Z2"/>
    <mergeCell ref="AA2:AE2"/>
    <mergeCell ref="B2:F2"/>
    <mergeCell ref="A1:L1"/>
    <mergeCell ref="G2:K2"/>
    <mergeCell ref="L2:P2"/>
    <mergeCell ref="Q2:U2"/>
  </mergeCell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109"/>
  <sheetViews>
    <sheetView workbookViewId="0">
      <pane xSplit="3" ySplit="3" topLeftCell="D91" activePane="bottomRight" state="frozenSplit"/>
      <selection pane="topRight" activeCell="D1" sqref="D1"/>
      <selection pane="bottomLeft" activeCell="A73" sqref="A73"/>
      <selection pane="bottomRight" activeCell="A110" sqref="A110"/>
    </sheetView>
  </sheetViews>
  <sheetFormatPr baseColWidth="10" defaultColWidth="8.83203125" defaultRowHeight="14"/>
  <cols>
    <col min="2" max="2" width="18.5" customWidth="1"/>
    <col min="4" max="5" width="9.5" bestFit="1" customWidth="1"/>
    <col min="6" max="8" width="9.33203125" bestFit="1" customWidth="1"/>
    <col min="9" max="12" width="9.5" bestFit="1" customWidth="1"/>
    <col min="13" max="13" width="9.33203125" bestFit="1" customWidth="1"/>
    <col min="14" max="14" width="9.5" bestFit="1" customWidth="1"/>
    <col min="15" max="15" width="9.33203125" bestFit="1" customWidth="1"/>
    <col min="16" max="16" width="9.5" bestFit="1" customWidth="1"/>
    <col min="17" max="17" width="9.33203125" bestFit="1" customWidth="1"/>
    <col min="18" max="19" width="9.5" bestFit="1" customWidth="1"/>
    <col min="20" max="20" width="10.5" bestFit="1" customWidth="1"/>
    <col min="21" max="21" width="9.33203125" bestFit="1" customWidth="1"/>
    <col min="22" max="23" width="9.5" bestFit="1" customWidth="1"/>
    <col min="24" max="24" width="9.33203125" bestFit="1" customWidth="1"/>
    <col min="25" max="25" width="10.5" bestFit="1" customWidth="1"/>
  </cols>
  <sheetData>
    <row r="1" spans="1:25" ht="15">
      <c r="A1" s="79" t="s">
        <v>290</v>
      </c>
      <c r="B1" s="79"/>
      <c r="C1" s="79"/>
      <c r="D1" s="79"/>
      <c r="E1" s="79"/>
      <c r="F1" s="79"/>
      <c r="G1" s="79"/>
      <c r="H1" s="79"/>
      <c r="I1" s="79"/>
      <c r="J1" s="79"/>
      <c r="K1" s="79"/>
    </row>
    <row r="3" spans="1:25">
      <c r="A3" t="s">
        <v>107</v>
      </c>
      <c r="B3" t="s">
        <v>277</v>
      </c>
      <c r="C3" t="s">
        <v>276</v>
      </c>
      <c r="D3" t="s">
        <v>302</v>
      </c>
      <c r="E3" t="s">
        <v>305</v>
      </c>
      <c r="F3" t="s">
        <v>304</v>
      </c>
      <c r="G3" t="s">
        <v>306</v>
      </c>
      <c r="H3" t="s">
        <v>307</v>
      </c>
      <c r="I3" t="s">
        <v>308</v>
      </c>
      <c r="J3" t="s">
        <v>309</v>
      </c>
      <c r="K3" t="s">
        <v>310</v>
      </c>
      <c r="L3" t="s">
        <v>311</v>
      </c>
      <c r="M3" t="s">
        <v>312</v>
      </c>
      <c r="N3" t="s">
        <v>313</v>
      </c>
      <c r="O3" t="s">
        <v>314</v>
      </c>
      <c r="P3" t="s">
        <v>315</v>
      </c>
      <c r="Q3" t="s">
        <v>316</v>
      </c>
      <c r="R3" t="s">
        <v>317</v>
      </c>
      <c r="S3" t="s">
        <v>318</v>
      </c>
      <c r="T3" t="s">
        <v>319</v>
      </c>
      <c r="U3" t="s">
        <v>320</v>
      </c>
      <c r="V3" t="s">
        <v>321</v>
      </c>
      <c r="W3" t="s">
        <v>322</v>
      </c>
      <c r="X3" t="s">
        <v>323</v>
      </c>
      <c r="Y3" t="s">
        <v>324</v>
      </c>
    </row>
    <row r="4" spans="1:25">
      <c r="A4">
        <v>2014</v>
      </c>
      <c r="B4" t="s">
        <v>266</v>
      </c>
      <c r="C4" t="s">
        <v>267</v>
      </c>
      <c r="D4" s="4">
        <v>15288</v>
      </c>
      <c r="E4" s="4">
        <v>1091</v>
      </c>
      <c r="F4" s="4">
        <v>401</v>
      </c>
      <c r="G4" s="4">
        <v>170</v>
      </c>
      <c r="H4" s="4">
        <v>253</v>
      </c>
      <c r="I4" s="4">
        <v>204</v>
      </c>
      <c r="J4" s="4">
        <v>477</v>
      </c>
      <c r="K4" s="4">
        <v>332</v>
      </c>
      <c r="L4" s="4">
        <v>779</v>
      </c>
      <c r="M4" s="4">
        <v>322</v>
      </c>
      <c r="N4" s="4">
        <v>1111</v>
      </c>
      <c r="O4" s="4">
        <v>309</v>
      </c>
      <c r="P4" s="4">
        <v>852</v>
      </c>
      <c r="Q4" s="4">
        <v>188</v>
      </c>
      <c r="R4" s="4">
        <v>522</v>
      </c>
      <c r="S4" s="4">
        <v>359</v>
      </c>
      <c r="T4" s="4">
        <v>576</v>
      </c>
      <c r="U4" s="4">
        <v>499</v>
      </c>
      <c r="V4" s="4">
        <v>4235</v>
      </c>
      <c r="W4" s="4">
        <v>285</v>
      </c>
      <c r="X4" s="4">
        <v>592</v>
      </c>
      <c r="Y4" s="4">
        <v>1731</v>
      </c>
    </row>
    <row r="5" spans="1:25">
      <c r="A5">
        <v>2014</v>
      </c>
      <c r="B5" t="s">
        <v>266</v>
      </c>
      <c r="C5" t="s">
        <v>268</v>
      </c>
      <c r="D5" s="4">
        <v>6632</v>
      </c>
      <c r="E5" s="4">
        <v>591</v>
      </c>
      <c r="F5" s="4">
        <v>185</v>
      </c>
      <c r="G5" s="4">
        <v>65</v>
      </c>
      <c r="H5" s="4">
        <v>62</v>
      </c>
      <c r="I5" s="4">
        <v>102</v>
      </c>
      <c r="J5" s="4">
        <v>255</v>
      </c>
      <c r="K5" s="4">
        <v>96</v>
      </c>
      <c r="L5" s="4">
        <v>404</v>
      </c>
      <c r="M5" s="4">
        <v>141</v>
      </c>
      <c r="N5" s="4">
        <v>564</v>
      </c>
      <c r="O5" s="4">
        <v>122</v>
      </c>
      <c r="P5" s="4">
        <v>402</v>
      </c>
      <c r="Q5" s="4">
        <v>104</v>
      </c>
      <c r="R5" s="4">
        <v>195</v>
      </c>
      <c r="S5" s="4">
        <v>89</v>
      </c>
      <c r="T5" s="4">
        <v>175</v>
      </c>
      <c r="U5" s="4">
        <v>95</v>
      </c>
      <c r="V5" s="4">
        <v>2078</v>
      </c>
      <c r="W5" s="4">
        <v>65</v>
      </c>
      <c r="X5" s="4">
        <v>178</v>
      </c>
      <c r="Y5" s="4">
        <v>664</v>
      </c>
    </row>
    <row r="6" spans="1:25">
      <c r="A6">
        <v>2014</v>
      </c>
      <c r="B6" t="s">
        <v>266</v>
      </c>
      <c r="C6" t="s">
        <v>269</v>
      </c>
      <c r="D6" s="4">
        <v>5754</v>
      </c>
      <c r="E6" s="4">
        <v>645</v>
      </c>
      <c r="F6" s="4">
        <v>204</v>
      </c>
      <c r="G6" s="4">
        <v>60</v>
      </c>
      <c r="H6" s="4">
        <v>108</v>
      </c>
      <c r="I6" s="4">
        <v>67</v>
      </c>
      <c r="J6" s="4">
        <v>147</v>
      </c>
      <c r="K6" s="4">
        <v>106</v>
      </c>
      <c r="L6" s="4">
        <v>351</v>
      </c>
      <c r="M6" s="4">
        <v>117</v>
      </c>
      <c r="N6" s="4">
        <v>358</v>
      </c>
      <c r="O6" s="4">
        <v>135</v>
      </c>
      <c r="P6" s="4">
        <v>460</v>
      </c>
      <c r="Q6" s="4">
        <v>47</v>
      </c>
      <c r="R6" s="4">
        <v>111</v>
      </c>
      <c r="S6" s="4">
        <v>125</v>
      </c>
      <c r="T6" s="4">
        <v>232</v>
      </c>
      <c r="U6" s="4">
        <v>130</v>
      </c>
      <c r="V6" s="4">
        <v>1738</v>
      </c>
      <c r="W6" s="4">
        <v>57</v>
      </c>
      <c r="X6" s="4">
        <v>134</v>
      </c>
      <c r="Y6" s="4">
        <v>422</v>
      </c>
    </row>
    <row r="7" spans="1:25">
      <c r="A7">
        <v>2014</v>
      </c>
      <c r="B7" t="s">
        <v>266</v>
      </c>
      <c r="C7" t="s">
        <v>270</v>
      </c>
      <c r="D7" s="4">
        <v>2101</v>
      </c>
      <c r="E7" s="4">
        <v>295</v>
      </c>
      <c r="F7" s="4">
        <v>113</v>
      </c>
      <c r="G7" s="4">
        <v>13</v>
      </c>
      <c r="H7" s="4">
        <v>36</v>
      </c>
      <c r="I7" s="4">
        <v>38</v>
      </c>
      <c r="J7" s="4">
        <v>40</v>
      </c>
      <c r="K7" s="4">
        <v>52</v>
      </c>
      <c r="L7" s="4">
        <v>127</v>
      </c>
      <c r="M7" s="4">
        <v>60</v>
      </c>
      <c r="N7" s="4">
        <v>110</v>
      </c>
      <c r="O7" s="4">
        <v>54</v>
      </c>
      <c r="P7" s="4">
        <v>178</v>
      </c>
      <c r="Q7" s="4">
        <v>49</v>
      </c>
      <c r="R7" s="4">
        <v>66</v>
      </c>
      <c r="S7" s="4">
        <v>65</v>
      </c>
      <c r="T7" s="4">
        <v>19</v>
      </c>
      <c r="U7" s="4">
        <v>18</v>
      </c>
      <c r="V7" s="4">
        <v>552</v>
      </c>
      <c r="W7" s="4">
        <v>26</v>
      </c>
      <c r="X7" s="4">
        <v>24</v>
      </c>
      <c r="Y7" s="4">
        <v>166</v>
      </c>
    </row>
    <row r="8" spans="1:25">
      <c r="A8">
        <v>2014</v>
      </c>
      <c r="B8" t="s">
        <v>266</v>
      </c>
      <c r="C8" t="s">
        <v>271</v>
      </c>
      <c r="D8" s="4">
        <v>766</v>
      </c>
      <c r="E8" s="4">
        <v>51</v>
      </c>
      <c r="F8" s="4">
        <v>36</v>
      </c>
      <c r="G8" s="4">
        <v>3</v>
      </c>
      <c r="H8" s="4">
        <v>4</v>
      </c>
      <c r="I8" s="4">
        <v>6</v>
      </c>
      <c r="J8" s="4">
        <v>9</v>
      </c>
      <c r="K8" s="4">
        <v>28</v>
      </c>
      <c r="L8" s="4">
        <v>15</v>
      </c>
      <c r="M8" s="4">
        <v>46</v>
      </c>
      <c r="N8" s="4">
        <v>83</v>
      </c>
      <c r="O8" s="4">
        <v>13</v>
      </c>
      <c r="P8" s="4">
        <v>3</v>
      </c>
      <c r="Q8" s="4">
        <v>4</v>
      </c>
      <c r="R8" s="4">
        <v>20</v>
      </c>
      <c r="S8" s="4">
        <v>14</v>
      </c>
      <c r="T8" s="4">
        <v>40</v>
      </c>
      <c r="U8" s="4">
        <v>9</v>
      </c>
      <c r="V8" s="4">
        <v>293</v>
      </c>
      <c r="W8" s="4">
        <v>3</v>
      </c>
      <c r="X8" s="4">
        <v>3</v>
      </c>
      <c r="Y8" s="4">
        <v>83</v>
      </c>
    </row>
    <row r="9" spans="1:25">
      <c r="A9">
        <v>2014</v>
      </c>
      <c r="B9" t="s">
        <v>266</v>
      </c>
      <c r="C9" t="s">
        <v>272</v>
      </c>
      <c r="D9" s="4">
        <v>345</v>
      </c>
      <c r="E9" s="4">
        <v>19</v>
      </c>
      <c r="F9" s="4">
        <v>8</v>
      </c>
      <c r="G9" s="4">
        <v>0</v>
      </c>
      <c r="H9" s="4">
        <v>0</v>
      </c>
      <c r="I9" s="4">
        <v>3</v>
      </c>
      <c r="J9" s="4">
        <v>6</v>
      </c>
      <c r="K9" s="4">
        <v>21</v>
      </c>
      <c r="L9" s="4">
        <v>21</v>
      </c>
      <c r="M9" s="4">
        <v>0</v>
      </c>
      <c r="N9" s="4">
        <v>18</v>
      </c>
      <c r="O9" s="4">
        <v>6</v>
      </c>
      <c r="P9" s="4">
        <v>23</v>
      </c>
      <c r="Q9" s="4">
        <v>3</v>
      </c>
      <c r="R9" s="4">
        <v>0</v>
      </c>
      <c r="S9" s="4">
        <v>0</v>
      </c>
      <c r="T9" s="4">
        <v>0</v>
      </c>
      <c r="U9" s="4">
        <v>0</v>
      </c>
      <c r="V9" s="4">
        <v>139</v>
      </c>
      <c r="W9" s="4">
        <v>8</v>
      </c>
      <c r="X9" s="4">
        <v>10</v>
      </c>
      <c r="Y9" s="4">
        <v>60</v>
      </c>
    </row>
    <row r="10" spans="1:25">
      <c r="A10">
        <v>2014</v>
      </c>
      <c r="B10" t="s">
        <v>266</v>
      </c>
      <c r="C10" s="34" t="s">
        <v>106</v>
      </c>
      <c r="D10" s="4">
        <v>30886</v>
      </c>
      <c r="E10" s="4">
        <v>2692</v>
      </c>
      <c r="F10" s="4">
        <v>947</v>
      </c>
      <c r="G10" s="4">
        <v>311</v>
      </c>
      <c r="H10" s="4">
        <v>463</v>
      </c>
      <c r="I10" s="4">
        <v>420</v>
      </c>
      <c r="J10" s="4">
        <v>934</v>
      </c>
      <c r="K10" s="4">
        <v>635</v>
      </c>
      <c r="L10" s="4">
        <v>1697</v>
      </c>
      <c r="M10" s="4">
        <v>686</v>
      </c>
      <c r="N10" s="4">
        <v>2244</v>
      </c>
      <c r="O10" s="4">
        <v>639</v>
      </c>
      <c r="P10" s="4">
        <v>1918</v>
      </c>
      <c r="Q10" s="4">
        <v>395</v>
      </c>
      <c r="R10" s="4">
        <v>914</v>
      </c>
      <c r="S10" s="4">
        <v>652</v>
      </c>
      <c r="T10" s="4">
        <v>1042</v>
      </c>
      <c r="U10" s="4">
        <v>751</v>
      </c>
      <c r="V10" s="4">
        <v>9035</v>
      </c>
      <c r="W10" s="4">
        <v>444</v>
      </c>
      <c r="X10" s="4">
        <v>941</v>
      </c>
      <c r="Y10" s="4">
        <v>3126</v>
      </c>
    </row>
    <row r="11" spans="1:25">
      <c r="A11">
        <v>2014</v>
      </c>
      <c r="B11" t="s">
        <v>273</v>
      </c>
      <c r="C11" t="s">
        <v>274</v>
      </c>
      <c r="D11" s="4">
        <v>13021</v>
      </c>
      <c r="E11" s="4">
        <v>593</v>
      </c>
      <c r="F11" s="4">
        <v>399</v>
      </c>
      <c r="G11" s="4">
        <v>191</v>
      </c>
      <c r="H11" s="4">
        <v>121</v>
      </c>
      <c r="I11" s="4">
        <v>162</v>
      </c>
      <c r="J11" s="4">
        <v>259</v>
      </c>
      <c r="K11" s="4">
        <v>100</v>
      </c>
      <c r="L11" s="4">
        <v>341</v>
      </c>
      <c r="M11" s="4">
        <v>355</v>
      </c>
      <c r="N11" s="4">
        <v>1052</v>
      </c>
      <c r="O11" s="4">
        <v>215</v>
      </c>
      <c r="P11" s="4">
        <v>638</v>
      </c>
      <c r="Q11" s="4">
        <v>201</v>
      </c>
      <c r="R11" s="4">
        <v>290</v>
      </c>
      <c r="S11" s="4">
        <v>232</v>
      </c>
      <c r="T11" s="4">
        <v>383</v>
      </c>
      <c r="U11" s="4">
        <v>461</v>
      </c>
      <c r="V11" s="4">
        <v>4899</v>
      </c>
      <c r="W11" s="4">
        <v>106</v>
      </c>
      <c r="X11" s="4">
        <v>535</v>
      </c>
      <c r="Y11" s="4">
        <v>1488</v>
      </c>
    </row>
    <row r="12" spans="1:25">
      <c r="A12">
        <v>2014</v>
      </c>
      <c r="B12" t="s">
        <v>273</v>
      </c>
      <c r="C12" t="s">
        <v>267</v>
      </c>
      <c r="D12" s="4">
        <v>2150</v>
      </c>
      <c r="E12" s="4">
        <v>82</v>
      </c>
      <c r="F12" s="4">
        <v>129</v>
      </c>
      <c r="G12" s="4">
        <v>66</v>
      </c>
      <c r="H12" s="4">
        <v>25</v>
      </c>
      <c r="I12" s="4">
        <v>39</v>
      </c>
      <c r="J12" s="4">
        <v>32</v>
      </c>
      <c r="K12" s="4">
        <v>26</v>
      </c>
      <c r="L12" s="4">
        <v>34</v>
      </c>
      <c r="M12" s="4">
        <v>63</v>
      </c>
      <c r="N12" s="4">
        <v>131</v>
      </c>
      <c r="O12" s="4">
        <v>63</v>
      </c>
      <c r="P12" s="4">
        <v>110</v>
      </c>
      <c r="Q12" s="4">
        <v>36</v>
      </c>
      <c r="R12" s="4">
        <v>83</v>
      </c>
      <c r="S12" s="4">
        <v>61</v>
      </c>
      <c r="T12" s="4">
        <v>74</v>
      </c>
      <c r="U12" s="4">
        <v>49</v>
      </c>
      <c r="V12" s="4">
        <v>776</v>
      </c>
      <c r="W12" s="4">
        <v>22</v>
      </c>
      <c r="X12" s="4">
        <v>44</v>
      </c>
      <c r="Y12" s="4">
        <v>205</v>
      </c>
    </row>
    <row r="13" spans="1:25">
      <c r="A13">
        <v>2014</v>
      </c>
      <c r="B13" t="s">
        <v>273</v>
      </c>
      <c r="C13" t="s">
        <v>268</v>
      </c>
      <c r="D13" s="4">
        <v>203</v>
      </c>
      <c r="E13" s="4">
        <v>14</v>
      </c>
      <c r="F13" s="4">
        <v>0</v>
      </c>
      <c r="G13" s="4">
        <v>7</v>
      </c>
      <c r="H13" s="4">
        <v>0</v>
      </c>
      <c r="I13" s="4">
        <v>0</v>
      </c>
      <c r="J13" s="4">
        <v>0</v>
      </c>
      <c r="K13" s="4">
        <v>0</v>
      </c>
      <c r="L13" s="4">
        <v>0</v>
      </c>
      <c r="M13" s="4">
        <v>21</v>
      </c>
      <c r="N13" s="4">
        <v>27</v>
      </c>
      <c r="O13" s="4">
        <v>0</v>
      </c>
      <c r="P13" s="4">
        <v>25</v>
      </c>
      <c r="Q13" s="4">
        <v>3</v>
      </c>
      <c r="R13" s="4">
        <v>0</v>
      </c>
      <c r="S13" s="4">
        <v>0</v>
      </c>
      <c r="T13" s="4">
        <v>0</v>
      </c>
      <c r="U13" s="4">
        <v>0</v>
      </c>
      <c r="V13" s="4">
        <v>81</v>
      </c>
      <c r="W13" s="4">
        <v>0</v>
      </c>
      <c r="X13" s="4">
        <v>25</v>
      </c>
      <c r="Y13" s="4">
        <v>0</v>
      </c>
    </row>
    <row r="14" spans="1:25">
      <c r="A14">
        <v>2014</v>
      </c>
      <c r="B14" t="s">
        <v>273</v>
      </c>
      <c r="C14" t="s">
        <v>269</v>
      </c>
      <c r="D14" s="4">
        <v>51</v>
      </c>
      <c r="E14" s="4">
        <v>0</v>
      </c>
      <c r="F14" s="4">
        <v>0</v>
      </c>
      <c r="G14" s="4">
        <v>0</v>
      </c>
      <c r="H14" s="4">
        <v>3</v>
      </c>
      <c r="I14" s="4">
        <v>0</v>
      </c>
      <c r="J14" s="4">
        <v>0</v>
      </c>
      <c r="K14" s="4">
        <v>0</v>
      </c>
      <c r="L14" s="4">
        <v>0</v>
      </c>
      <c r="M14" s="4">
        <v>0</v>
      </c>
      <c r="N14" s="4">
        <v>0</v>
      </c>
      <c r="O14" s="4">
        <v>8</v>
      </c>
      <c r="P14" s="4">
        <v>11</v>
      </c>
      <c r="Q14" s="4">
        <v>0</v>
      </c>
      <c r="R14" s="4">
        <v>0</v>
      </c>
      <c r="S14" s="4">
        <v>0</v>
      </c>
      <c r="T14" s="4">
        <v>0</v>
      </c>
      <c r="U14" s="4">
        <v>0</v>
      </c>
      <c r="V14" s="4">
        <v>29</v>
      </c>
      <c r="W14" s="4">
        <v>0</v>
      </c>
      <c r="X14" s="4">
        <v>0</v>
      </c>
      <c r="Y14" s="4">
        <v>0</v>
      </c>
    </row>
    <row r="15" spans="1:25">
      <c r="A15">
        <v>2014</v>
      </c>
      <c r="B15" t="s">
        <v>273</v>
      </c>
      <c r="C15" t="s">
        <v>270</v>
      </c>
      <c r="D15" s="4">
        <v>17</v>
      </c>
      <c r="E15" s="4">
        <v>0</v>
      </c>
      <c r="F15" s="4">
        <v>0</v>
      </c>
      <c r="G15" s="4">
        <v>0</v>
      </c>
      <c r="H15" s="4">
        <v>3</v>
      </c>
      <c r="I15" s="4">
        <v>0</v>
      </c>
      <c r="J15" s="4">
        <v>0</v>
      </c>
      <c r="K15" s="4">
        <v>0</v>
      </c>
      <c r="L15" s="4">
        <v>0</v>
      </c>
      <c r="M15" s="4">
        <v>0</v>
      </c>
      <c r="N15" s="4">
        <v>0</v>
      </c>
      <c r="O15" s="4">
        <v>0</v>
      </c>
      <c r="P15" s="4">
        <v>0</v>
      </c>
      <c r="Q15" s="4">
        <v>0</v>
      </c>
      <c r="R15" s="4">
        <v>11</v>
      </c>
      <c r="S15" s="4">
        <v>0</v>
      </c>
      <c r="T15" s="4">
        <v>0</v>
      </c>
      <c r="U15" s="4">
        <v>0</v>
      </c>
      <c r="V15" s="4">
        <v>0</v>
      </c>
      <c r="W15" s="4">
        <v>3</v>
      </c>
      <c r="X15" s="4">
        <v>0</v>
      </c>
      <c r="Y15" s="4">
        <v>0</v>
      </c>
    </row>
    <row r="16" spans="1:25">
      <c r="A16">
        <v>2014</v>
      </c>
      <c r="B16" t="s">
        <v>273</v>
      </c>
      <c r="C16" t="s">
        <v>271</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row>
    <row r="17" spans="1:25">
      <c r="A17">
        <v>2014</v>
      </c>
      <c r="B17" t="s">
        <v>273</v>
      </c>
      <c r="C17" t="s">
        <v>272</v>
      </c>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row>
    <row r="18" spans="1:25">
      <c r="A18">
        <v>2014</v>
      </c>
      <c r="B18" t="s">
        <v>273</v>
      </c>
      <c r="C18" s="34" t="s">
        <v>106</v>
      </c>
      <c r="D18" s="4">
        <v>15442</v>
      </c>
      <c r="E18" s="4">
        <v>689</v>
      </c>
      <c r="F18" s="4">
        <v>528</v>
      </c>
      <c r="G18" s="4">
        <v>264</v>
      </c>
      <c r="H18" s="4">
        <v>152</v>
      </c>
      <c r="I18" s="4">
        <v>201</v>
      </c>
      <c r="J18" s="4">
        <v>291</v>
      </c>
      <c r="K18" s="4">
        <v>126</v>
      </c>
      <c r="L18" s="4">
        <v>375</v>
      </c>
      <c r="M18" s="4">
        <v>439</v>
      </c>
      <c r="N18" s="4">
        <v>1210</v>
      </c>
      <c r="O18" s="4">
        <v>286</v>
      </c>
      <c r="P18" s="4">
        <v>784</v>
      </c>
      <c r="Q18" s="4">
        <v>240</v>
      </c>
      <c r="R18" s="4">
        <v>384</v>
      </c>
      <c r="S18" s="4">
        <v>293</v>
      </c>
      <c r="T18" s="4">
        <v>457</v>
      </c>
      <c r="U18" s="4">
        <v>510</v>
      </c>
      <c r="V18" s="4">
        <v>5785</v>
      </c>
      <c r="W18" s="4">
        <v>131</v>
      </c>
      <c r="X18" s="4">
        <v>604</v>
      </c>
      <c r="Y18" s="4">
        <v>1693</v>
      </c>
    </row>
    <row r="19" spans="1:25">
      <c r="A19">
        <v>2013</v>
      </c>
      <c r="B19" t="s">
        <v>266</v>
      </c>
      <c r="C19" t="s">
        <v>267</v>
      </c>
      <c r="D19" s="4">
        <v>15452</v>
      </c>
      <c r="E19" s="4">
        <v>1100</v>
      </c>
      <c r="F19" s="4">
        <v>457</v>
      </c>
      <c r="G19" s="4">
        <v>160</v>
      </c>
      <c r="H19" s="4">
        <v>246</v>
      </c>
      <c r="I19" s="4">
        <v>166</v>
      </c>
      <c r="J19" s="4">
        <v>486</v>
      </c>
      <c r="K19" s="4">
        <v>343</v>
      </c>
      <c r="L19" s="4">
        <v>768</v>
      </c>
      <c r="M19" s="4">
        <v>376</v>
      </c>
      <c r="N19" s="4">
        <v>1173</v>
      </c>
      <c r="O19" s="4">
        <v>290</v>
      </c>
      <c r="P19" s="4">
        <v>864</v>
      </c>
      <c r="Q19" s="4">
        <v>178</v>
      </c>
      <c r="R19" s="4">
        <v>509</v>
      </c>
      <c r="S19" s="4">
        <v>349</v>
      </c>
      <c r="T19" s="4">
        <v>704</v>
      </c>
      <c r="U19" s="4">
        <v>500</v>
      </c>
      <c r="V19" s="4">
        <v>4446</v>
      </c>
      <c r="W19" s="4">
        <v>284</v>
      </c>
      <c r="X19" s="4">
        <v>504</v>
      </c>
      <c r="Y19" s="4">
        <v>1549</v>
      </c>
    </row>
    <row r="20" spans="1:25">
      <c r="A20">
        <v>2013</v>
      </c>
      <c r="B20" t="s">
        <v>266</v>
      </c>
      <c r="C20" t="s">
        <v>268</v>
      </c>
      <c r="D20" s="4">
        <v>6767</v>
      </c>
      <c r="E20" s="4">
        <v>673</v>
      </c>
      <c r="F20" s="4">
        <v>210</v>
      </c>
      <c r="G20" s="4">
        <v>62</v>
      </c>
      <c r="H20" s="4">
        <v>69</v>
      </c>
      <c r="I20" s="4">
        <v>91</v>
      </c>
      <c r="J20" s="4">
        <v>232</v>
      </c>
      <c r="K20" s="4">
        <v>112</v>
      </c>
      <c r="L20" s="4">
        <v>377</v>
      </c>
      <c r="M20" s="4">
        <v>139</v>
      </c>
      <c r="N20" s="4">
        <v>530</v>
      </c>
      <c r="O20" s="4">
        <v>136</v>
      </c>
      <c r="P20" s="4">
        <v>361</v>
      </c>
      <c r="Q20" s="4">
        <v>110</v>
      </c>
      <c r="R20" s="4">
        <v>269</v>
      </c>
      <c r="S20" s="4">
        <v>103</v>
      </c>
      <c r="T20" s="4">
        <v>168</v>
      </c>
      <c r="U20" s="4">
        <v>108</v>
      </c>
      <c r="V20" s="4">
        <v>1983</v>
      </c>
      <c r="W20" s="4">
        <v>83</v>
      </c>
      <c r="X20" s="4">
        <v>187</v>
      </c>
      <c r="Y20" s="4">
        <v>764</v>
      </c>
    </row>
    <row r="21" spans="1:25">
      <c r="A21">
        <v>2013</v>
      </c>
      <c r="B21" t="s">
        <v>266</v>
      </c>
      <c r="C21" t="s">
        <v>269</v>
      </c>
      <c r="D21" s="4">
        <v>5818</v>
      </c>
      <c r="E21" s="4">
        <v>691</v>
      </c>
      <c r="F21" s="4">
        <v>189</v>
      </c>
      <c r="G21" s="4">
        <v>48</v>
      </c>
      <c r="H21" s="4">
        <v>93</v>
      </c>
      <c r="I21" s="4">
        <v>63</v>
      </c>
      <c r="J21" s="4">
        <v>165</v>
      </c>
      <c r="K21" s="4">
        <v>124</v>
      </c>
      <c r="L21" s="4">
        <v>441</v>
      </c>
      <c r="M21" s="4">
        <v>83</v>
      </c>
      <c r="N21" s="4">
        <v>384</v>
      </c>
      <c r="O21" s="4">
        <v>149</v>
      </c>
      <c r="P21" s="4">
        <v>429</v>
      </c>
      <c r="Q21" s="4">
        <v>45</v>
      </c>
      <c r="R21" s="4">
        <v>108</v>
      </c>
      <c r="S21" s="4">
        <v>82</v>
      </c>
      <c r="T21" s="4">
        <v>175</v>
      </c>
      <c r="U21" s="4">
        <v>153</v>
      </c>
      <c r="V21" s="4">
        <v>1631</v>
      </c>
      <c r="W21" s="4">
        <v>64</v>
      </c>
      <c r="X21" s="4">
        <v>196</v>
      </c>
      <c r="Y21" s="4">
        <v>505</v>
      </c>
    </row>
    <row r="22" spans="1:25">
      <c r="A22">
        <v>2013</v>
      </c>
      <c r="B22" t="s">
        <v>266</v>
      </c>
      <c r="C22" t="s">
        <v>270</v>
      </c>
      <c r="D22" s="4">
        <v>2256</v>
      </c>
      <c r="E22" s="4">
        <v>235</v>
      </c>
      <c r="F22" s="4">
        <v>117</v>
      </c>
      <c r="G22" s="4">
        <v>15</v>
      </c>
      <c r="H22" s="4">
        <v>36</v>
      </c>
      <c r="I22" s="4">
        <v>46</v>
      </c>
      <c r="J22" s="4">
        <v>48</v>
      </c>
      <c r="K22" s="4">
        <v>44</v>
      </c>
      <c r="L22" s="4">
        <v>130</v>
      </c>
      <c r="M22" s="4">
        <v>89</v>
      </c>
      <c r="N22" s="4">
        <v>126</v>
      </c>
      <c r="O22" s="4">
        <v>61</v>
      </c>
      <c r="P22" s="4">
        <v>209</v>
      </c>
      <c r="Q22" s="4">
        <v>50</v>
      </c>
      <c r="R22" s="4">
        <v>54</v>
      </c>
      <c r="S22" s="4">
        <v>75</v>
      </c>
      <c r="T22" s="4">
        <v>33</v>
      </c>
      <c r="U22" s="4">
        <v>12</v>
      </c>
      <c r="V22" s="4">
        <v>603</v>
      </c>
      <c r="W22" s="4">
        <v>26</v>
      </c>
      <c r="X22" s="4">
        <v>32</v>
      </c>
      <c r="Y22" s="4">
        <v>215</v>
      </c>
    </row>
    <row r="23" spans="1:25">
      <c r="A23">
        <v>2013</v>
      </c>
      <c r="B23" t="s">
        <v>266</v>
      </c>
      <c r="C23" t="s">
        <v>271</v>
      </c>
      <c r="D23" s="4">
        <v>727</v>
      </c>
      <c r="E23" s="4">
        <v>33</v>
      </c>
      <c r="F23" s="4">
        <v>42</v>
      </c>
      <c r="G23" s="4">
        <v>3</v>
      </c>
      <c r="H23" s="4">
        <v>3</v>
      </c>
      <c r="I23" s="4">
        <v>8</v>
      </c>
      <c r="J23" s="4">
        <v>0</v>
      </c>
      <c r="K23" s="4">
        <v>24</v>
      </c>
      <c r="L23" s="4">
        <v>11</v>
      </c>
      <c r="M23" s="4">
        <v>13</v>
      </c>
      <c r="N23" s="4">
        <v>101</v>
      </c>
      <c r="O23" s="4">
        <v>13</v>
      </c>
      <c r="P23" s="4">
        <v>27</v>
      </c>
      <c r="Q23" s="4">
        <v>7</v>
      </c>
      <c r="R23" s="4">
        <v>12</v>
      </c>
      <c r="S23" s="4">
        <v>12</v>
      </c>
      <c r="T23" s="4">
        <v>31</v>
      </c>
      <c r="U23" s="4">
        <v>9</v>
      </c>
      <c r="V23" s="4">
        <v>280</v>
      </c>
      <c r="W23" s="4">
        <v>5</v>
      </c>
      <c r="X23" s="4">
        <v>4</v>
      </c>
      <c r="Y23" s="4">
        <v>89</v>
      </c>
    </row>
    <row r="24" spans="1:25">
      <c r="A24">
        <v>2013</v>
      </c>
      <c r="B24" t="s">
        <v>266</v>
      </c>
      <c r="C24" t="s">
        <v>272</v>
      </c>
      <c r="D24" s="4">
        <v>348</v>
      </c>
      <c r="E24" s="4">
        <v>14</v>
      </c>
      <c r="F24" s="4">
        <v>8</v>
      </c>
      <c r="G24" s="4">
        <v>0</v>
      </c>
      <c r="H24" s="4">
        <v>0</v>
      </c>
      <c r="I24" s="4">
        <v>9</v>
      </c>
      <c r="J24" s="4">
        <v>7</v>
      </c>
      <c r="K24" s="4">
        <v>20</v>
      </c>
      <c r="L24" s="4">
        <v>0</v>
      </c>
      <c r="M24" s="4">
        <v>0</v>
      </c>
      <c r="N24" s="4">
        <v>6</v>
      </c>
      <c r="O24" s="4">
        <v>0</v>
      </c>
      <c r="P24" s="4">
        <v>25</v>
      </c>
      <c r="Q24" s="4">
        <v>3</v>
      </c>
      <c r="R24" s="4">
        <v>0</v>
      </c>
      <c r="S24" s="4">
        <v>6</v>
      </c>
      <c r="T24" s="4">
        <v>0</v>
      </c>
      <c r="U24" s="4">
        <v>0</v>
      </c>
      <c r="V24" s="4">
        <v>164</v>
      </c>
      <c r="W24" s="4">
        <v>9</v>
      </c>
      <c r="X24" s="4">
        <v>9</v>
      </c>
      <c r="Y24" s="4">
        <v>68</v>
      </c>
    </row>
    <row r="25" spans="1:25">
      <c r="A25">
        <v>2013</v>
      </c>
      <c r="B25" t="s">
        <v>266</v>
      </c>
      <c r="C25" s="34" t="s">
        <v>106</v>
      </c>
      <c r="D25" s="4">
        <v>31368</v>
      </c>
      <c r="E25" s="4">
        <v>2746</v>
      </c>
      <c r="F25" s="4">
        <v>1023</v>
      </c>
      <c r="G25" s="4">
        <v>288</v>
      </c>
      <c r="H25" s="4">
        <v>447</v>
      </c>
      <c r="I25" s="4">
        <v>383</v>
      </c>
      <c r="J25" s="4">
        <v>938</v>
      </c>
      <c r="K25" s="4">
        <v>667</v>
      </c>
      <c r="L25" s="4">
        <v>1727</v>
      </c>
      <c r="M25" s="4">
        <v>700</v>
      </c>
      <c r="N25" s="4">
        <v>2320</v>
      </c>
      <c r="O25" s="4">
        <v>649</v>
      </c>
      <c r="P25" s="4">
        <v>1915</v>
      </c>
      <c r="Q25" s="4">
        <v>393</v>
      </c>
      <c r="R25" s="4">
        <v>952</v>
      </c>
      <c r="S25" s="4">
        <v>627</v>
      </c>
      <c r="T25" s="4">
        <v>1111</v>
      </c>
      <c r="U25" s="4">
        <v>782</v>
      </c>
      <c r="V25" s="4">
        <v>9107</v>
      </c>
      <c r="W25" s="4">
        <v>471</v>
      </c>
      <c r="X25" s="4">
        <v>932</v>
      </c>
      <c r="Y25" s="4">
        <v>3190</v>
      </c>
    </row>
    <row r="26" spans="1:25">
      <c r="A26">
        <v>2013</v>
      </c>
      <c r="B26" t="s">
        <v>273</v>
      </c>
      <c r="C26" t="s">
        <v>274</v>
      </c>
      <c r="D26" s="4">
        <v>13112</v>
      </c>
      <c r="E26" s="4">
        <v>636</v>
      </c>
      <c r="F26" s="4">
        <v>345</v>
      </c>
      <c r="G26" s="4">
        <v>234</v>
      </c>
      <c r="H26" s="4">
        <v>108</v>
      </c>
      <c r="I26" s="4">
        <v>202</v>
      </c>
      <c r="J26" s="4">
        <v>265</v>
      </c>
      <c r="K26" s="4">
        <v>83</v>
      </c>
      <c r="L26" s="4">
        <v>327</v>
      </c>
      <c r="M26" s="4">
        <v>399</v>
      </c>
      <c r="N26" s="4">
        <v>895</v>
      </c>
      <c r="O26" s="4">
        <v>202</v>
      </c>
      <c r="P26" s="4">
        <v>601</v>
      </c>
      <c r="Q26" s="4">
        <v>181</v>
      </c>
      <c r="R26" s="4">
        <v>327</v>
      </c>
      <c r="S26" s="4">
        <v>276</v>
      </c>
      <c r="T26" s="4">
        <v>342</v>
      </c>
      <c r="U26" s="4">
        <v>406</v>
      </c>
      <c r="V26" s="4">
        <v>5327</v>
      </c>
      <c r="W26" s="4">
        <v>100</v>
      </c>
      <c r="X26" s="4">
        <v>470</v>
      </c>
      <c r="Y26" s="4">
        <v>1386</v>
      </c>
    </row>
    <row r="27" spans="1:25">
      <c r="A27">
        <v>2013</v>
      </c>
      <c r="B27" t="s">
        <v>273</v>
      </c>
      <c r="C27" t="s">
        <v>267</v>
      </c>
      <c r="D27" s="4">
        <v>1875</v>
      </c>
      <c r="E27" s="4">
        <v>63</v>
      </c>
      <c r="F27" s="4">
        <v>71</v>
      </c>
      <c r="G27" s="4">
        <v>60</v>
      </c>
      <c r="H27" s="4">
        <v>29</v>
      </c>
      <c r="I27" s="4">
        <v>39</v>
      </c>
      <c r="J27" s="4">
        <v>22</v>
      </c>
      <c r="K27" s="4">
        <v>32</v>
      </c>
      <c r="L27" s="4">
        <v>23</v>
      </c>
      <c r="M27" s="4">
        <v>82</v>
      </c>
      <c r="N27" s="4">
        <v>103</v>
      </c>
      <c r="O27" s="4">
        <v>78</v>
      </c>
      <c r="P27" s="4">
        <v>99</v>
      </c>
      <c r="Q27" s="4">
        <v>36</v>
      </c>
      <c r="R27" s="4">
        <v>23</v>
      </c>
      <c r="S27" s="4">
        <v>68</v>
      </c>
      <c r="T27" s="4">
        <v>90</v>
      </c>
      <c r="U27" s="4">
        <v>44</v>
      </c>
      <c r="V27" s="4">
        <v>796</v>
      </c>
      <c r="W27" s="4">
        <v>21</v>
      </c>
      <c r="X27" s="4">
        <v>24</v>
      </c>
      <c r="Y27" s="4">
        <v>72</v>
      </c>
    </row>
    <row r="28" spans="1:25">
      <c r="A28">
        <v>2013</v>
      </c>
      <c r="B28" t="s">
        <v>273</v>
      </c>
      <c r="C28" t="s">
        <v>268</v>
      </c>
      <c r="D28" s="4">
        <v>152</v>
      </c>
      <c r="E28" s="4">
        <v>16</v>
      </c>
      <c r="F28" s="4">
        <v>0</v>
      </c>
      <c r="G28" s="4">
        <v>4</v>
      </c>
      <c r="H28" s="4">
        <v>0</v>
      </c>
      <c r="I28" s="4">
        <v>0</v>
      </c>
      <c r="J28" s="4">
        <v>0</v>
      </c>
      <c r="K28" s="4">
        <v>0</v>
      </c>
      <c r="L28" s="4">
        <v>0</v>
      </c>
      <c r="M28" s="4">
        <v>17</v>
      </c>
      <c r="N28" s="4">
        <v>39</v>
      </c>
      <c r="O28" s="4">
        <v>6</v>
      </c>
      <c r="P28" s="4">
        <v>20</v>
      </c>
      <c r="Q28" s="4">
        <v>0</v>
      </c>
      <c r="R28" s="4">
        <v>0</v>
      </c>
      <c r="S28" s="4">
        <v>0</v>
      </c>
      <c r="T28" s="4">
        <v>0</v>
      </c>
      <c r="U28" s="4">
        <v>0</v>
      </c>
      <c r="V28" s="4">
        <v>30</v>
      </c>
      <c r="W28" s="4">
        <v>0</v>
      </c>
      <c r="X28" s="4">
        <v>20</v>
      </c>
      <c r="Y28" s="4">
        <v>0</v>
      </c>
    </row>
    <row r="29" spans="1:25">
      <c r="A29">
        <v>2013</v>
      </c>
      <c r="B29" t="s">
        <v>273</v>
      </c>
      <c r="C29" t="s">
        <v>269</v>
      </c>
      <c r="D29" s="4">
        <v>68</v>
      </c>
      <c r="E29" s="4">
        <v>0</v>
      </c>
      <c r="F29" s="4">
        <v>0</v>
      </c>
      <c r="G29" s="4">
        <v>0</v>
      </c>
      <c r="H29" s="4">
        <v>0</v>
      </c>
      <c r="I29" s="4">
        <v>0</v>
      </c>
      <c r="J29" s="4">
        <v>0</v>
      </c>
      <c r="K29" s="4">
        <v>0</v>
      </c>
      <c r="L29" s="4">
        <v>0</v>
      </c>
      <c r="M29" s="4">
        <v>0</v>
      </c>
      <c r="N29" s="4">
        <v>0</v>
      </c>
      <c r="O29" s="4">
        <v>5</v>
      </c>
      <c r="P29" s="4">
        <v>12</v>
      </c>
      <c r="Q29" s="4">
        <v>0</v>
      </c>
      <c r="R29" s="4">
        <v>0</v>
      </c>
      <c r="S29" s="4">
        <v>0</v>
      </c>
      <c r="T29" s="4">
        <v>0</v>
      </c>
      <c r="U29" s="4">
        <v>0</v>
      </c>
      <c r="V29" s="4">
        <v>51</v>
      </c>
      <c r="W29" s="4">
        <v>0</v>
      </c>
      <c r="X29" s="4">
        <v>0</v>
      </c>
      <c r="Y29" s="4">
        <v>0</v>
      </c>
    </row>
    <row r="30" spans="1:25">
      <c r="A30">
        <v>2013</v>
      </c>
      <c r="B30" t="s">
        <v>273</v>
      </c>
      <c r="C30" t="s">
        <v>270</v>
      </c>
      <c r="D30" s="4">
        <v>22</v>
      </c>
      <c r="E30" s="4">
        <v>0</v>
      </c>
      <c r="F30" s="4">
        <v>0</v>
      </c>
      <c r="G30" s="4">
        <v>0</v>
      </c>
      <c r="H30" s="4">
        <v>2</v>
      </c>
      <c r="I30" s="4">
        <v>0</v>
      </c>
      <c r="J30" s="4">
        <v>0</v>
      </c>
      <c r="K30" s="4">
        <v>0</v>
      </c>
      <c r="L30" s="4">
        <v>0</v>
      </c>
      <c r="M30" s="4">
        <v>0</v>
      </c>
      <c r="N30" s="4">
        <v>0</v>
      </c>
      <c r="O30" s="4">
        <v>0</v>
      </c>
      <c r="P30" s="4">
        <v>0</v>
      </c>
      <c r="Q30" s="4">
        <v>0</v>
      </c>
      <c r="R30" s="4">
        <v>6</v>
      </c>
      <c r="S30" s="4">
        <v>0</v>
      </c>
      <c r="T30" s="4">
        <v>0</v>
      </c>
      <c r="U30" s="4">
        <v>0</v>
      </c>
      <c r="V30" s="4">
        <v>11</v>
      </c>
      <c r="W30" s="4">
        <v>3</v>
      </c>
      <c r="X30" s="4">
        <v>0</v>
      </c>
      <c r="Y30" s="4">
        <v>0</v>
      </c>
    </row>
    <row r="31" spans="1:25">
      <c r="A31">
        <v>2013</v>
      </c>
      <c r="B31" t="s">
        <v>273</v>
      </c>
      <c r="C31" t="s">
        <v>271</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row>
    <row r="32" spans="1:25">
      <c r="A32">
        <v>2013</v>
      </c>
      <c r="B32" t="s">
        <v>273</v>
      </c>
      <c r="C32" t="s">
        <v>272</v>
      </c>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row>
    <row r="33" spans="1:25">
      <c r="A33">
        <v>2013</v>
      </c>
      <c r="B33" t="s">
        <v>273</v>
      </c>
      <c r="C33" s="34" t="s">
        <v>106</v>
      </c>
      <c r="D33" s="4">
        <v>15229</v>
      </c>
      <c r="E33" s="4">
        <v>715</v>
      </c>
      <c r="F33" s="4">
        <v>416</v>
      </c>
      <c r="G33" s="4">
        <v>298</v>
      </c>
      <c r="H33" s="4">
        <v>139</v>
      </c>
      <c r="I33" s="4">
        <v>241</v>
      </c>
      <c r="J33" s="4">
        <v>287</v>
      </c>
      <c r="K33" s="4">
        <v>115</v>
      </c>
      <c r="L33" s="4">
        <v>350</v>
      </c>
      <c r="M33" s="4">
        <v>498</v>
      </c>
      <c r="N33" s="4">
        <v>1037</v>
      </c>
      <c r="O33" s="4">
        <v>291</v>
      </c>
      <c r="P33" s="4">
        <v>732</v>
      </c>
      <c r="Q33" s="4">
        <v>217</v>
      </c>
      <c r="R33" s="4">
        <v>356</v>
      </c>
      <c r="S33" s="4">
        <v>344</v>
      </c>
      <c r="T33" s="4">
        <v>432</v>
      </c>
      <c r="U33" s="4">
        <v>450</v>
      </c>
      <c r="V33" s="4">
        <v>6215</v>
      </c>
      <c r="W33" s="4">
        <v>124</v>
      </c>
      <c r="X33" s="4">
        <v>514</v>
      </c>
      <c r="Y33" s="4">
        <v>1458</v>
      </c>
    </row>
    <row r="34" spans="1:25">
      <c r="A34">
        <v>2012</v>
      </c>
      <c r="B34" t="s">
        <v>266</v>
      </c>
      <c r="C34" t="s">
        <v>267</v>
      </c>
      <c r="D34" s="4">
        <v>15311</v>
      </c>
      <c r="E34" s="4">
        <v>1099</v>
      </c>
      <c r="F34" s="4">
        <v>451</v>
      </c>
      <c r="G34" s="4">
        <v>197</v>
      </c>
      <c r="H34" s="4">
        <v>241</v>
      </c>
      <c r="I34" s="4">
        <v>162</v>
      </c>
      <c r="J34" s="4">
        <v>576</v>
      </c>
      <c r="K34" s="4">
        <v>321</v>
      </c>
      <c r="L34" s="4">
        <v>813</v>
      </c>
      <c r="M34" s="4">
        <v>433</v>
      </c>
      <c r="N34" s="4">
        <v>1097</v>
      </c>
      <c r="O34" s="4">
        <v>310</v>
      </c>
      <c r="P34" s="4">
        <v>926</v>
      </c>
      <c r="Q34" s="4">
        <v>178</v>
      </c>
      <c r="R34" s="4">
        <v>527</v>
      </c>
      <c r="S34" s="4">
        <v>358</v>
      </c>
      <c r="T34" s="4">
        <v>618</v>
      </c>
      <c r="U34" s="4">
        <v>417</v>
      </c>
      <c r="V34" s="4">
        <v>4328</v>
      </c>
      <c r="W34" s="4">
        <v>258</v>
      </c>
      <c r="X34" s="4">
        <v>513</v>
      </c>
      <c r="Y34" s="4">
        <v>1488</v>
      </c>
    </row>
    <row r="35" spans="1:25">
      <c r="A35">
        <v>2012</v>
      </c>
      <c r="B35" t="s">
        <v>266</v>
      </c>
      <c r="C35" t="s">
        <v>268</v>
      </c>
      <c r="D35" s="4">
        <v>6789</v>
      </c>
      <c r="E35" s="4">
        <v>594</v>
      </c>
      <c r="F35" s="4">
        <v>261</v>
      </c>
      <c r="G35" s="4">
        <v>63</v>
      </c>
      <c r="H35" s="4">
        <v>45</v>
      </c>
      <c r="I35" s="4">
        <v>79</v>
      </c>
      <c r="J35" s="4">
        <v>198</v>
      </c>
      <c r="K35" s="4">
        <v>111</v>
      </c>
      <c r="L35" s="4">
        <v>349</v>
      </c>
      <c r="M35" s="4">
        <v>160</v>
      </c>
      <c r="N35" s="4">
        <v>542</v>
      </c>
      <c r="O35" s="4">
        <v>130</v>
      </c>
      <c r="P35" s="4">
        <v>497</v>
      </c>
      <c r="Q35" s="4">
        <v>106</v>
      </c>
      <c r="R35" s="4">
        <v>241</v>
      </c>
      <c r="S35" s="4">
        <v>126</v>
      </c>
      <c r="T35" s="4">
        <v>216</v>
      </c>
      <c r="U35" s="4">
        <v>134</v>
      </c>
      <c r="V35" s="4">
        <v>2026</v>
      </c>
      <c r="W35" s="4">
        <v>97</v>
      </c>
      <c r="X35" s="4">
        <v>158</v>
      </c>
      <c r="Y35" s="4">
        <v>656</v>
      </c>
    </row>
    <row r="36" spans="1:25">
      <c r="A36">
        <v>2012</v>
      </c>
      <c r="B36" t="s">
        <v>266</v>
      </c>
      <c r="C36" t="s">
        <v>269</v>
      </c>
      <c r="D36" s="4">
        <v>6304</v>
      </c>
      <c r="E36" s="4">
        <v>796</v>
      </c>
      <c r="F36" s="4">
        <v>202</v>
      </c>
      <c r="G36" s="4">
        <v>52</v>
      </c>
      <c r="H36" s="4">
        <v>97</v>
      </c>
      <c r="I36" s="4">
        <v>53</v>
      </c>
      <c r="J36" s="4">
        <v>162</v>
      </c>
      <c r="K36" s="4">
        <v>132</v>
      </c>
      <c r="L36" s="4">
        <v>462</v>
      </c>
      <c r="M36" s="4">
        <v>86</v>
      </c>
      <c r="N36" s="4">
        <v>435</v>
      </c>
      <c r="O36" s="4">
        <v>140</v>
      </c>
      <c r="P36" s="4">
        <v>401</v>
      </c>
      <c r="Q36" s="4">
        <v>61</v>
      </c>
      <c r="R36" s="4">
        <v>108</v>
      </c>
      <c r="S36" s="4">
        <v>83</v>
      </c>
      <c r="T36" s="4">
        <v>236</v>
      </c>
      <c r="U36" s="4">
        <v>159</v>
      </c>
      <c r="V36" s="4">
        <v>1853</v>
      </c>
      <c r="W36" s="4">
        <v>76</v>
      </c>
      <c r="X36" s="4">
        <v>201</v>
      </c>
      <c r="Y36" s="4">
        <v>509</v>
      </c>
    </row>
    <row r="37" spans="1:25">
      <c r="A37">
        <v>2012</v>
      </c>
      <c r="B37" t="s">
        <v>266</v>
      </c>
      <c r="C37" t="s">
        <v>270</v>
      </c>
      <c r="D37" s="4">
        <v>2264</v>
      </c>
      <c r="E37" s="4">
        <v>209</v>
      </c>
      <c r="F37" s="4">
        <v>113</v>
      </c>
      <c r="G37" s="4">
        <v>17</v>
      </c>
      <c r="H37" s="4">
        <v>32</v>
      </c>
      <c r="I37" s="4">
        <v>45</v>
      </c>
      <c r="J37" s="4">
        <v>23</v>
      </c>
      <c r="K37" s="4">
        <v>32</v>
      </c>
      <c r="L37" s="4">
        <v>101</v>
      </c>
      <c r="M37" s="4">
        <v>94</v>
      </c>
      <c r="N37" s="4">
        <v>137</v>
      </c>
      <c r="O37" s="4">
        <v>82</v>
      </c>
      <c r="P37" s="4">
        <v>123</v>
      </c>
      <c r="Q37" s="4">
        <v>38</v>
      </c>
      <c r="R37" s="4">
        <v>48</v>
      </c>
      <c r="S37" s="4">
        <v>73</v>
      </c>
      <c r="T37" s="4">
        <v>41</v>
      </c>
      <c r="U37" s="4">
        <v>29</v>
      </c>
      <c r="V37" s="4">
        <v>719</v>
      </c>
      <c r="W37" s="4">
        <v>36</v>
      </c>
      <c r="X37" s="4">
        <v>35</v>
      </c>
      <c r="Y37" s="4">
        <v>237</v>
      </c>
    </row>
    <row r="38" spans="1:25">
      <c r="A38">
        <v>2012</v>
      </c>
      <c r="B38" t="s">
        <v>266</v>
      </c>
      <c r="C38" t="s">
        <v>271</v>
      </c>
      <c r="D38" s="4">
        <v>670</v>
      </c>
      <c r="E38" s="4">
        <v>25</v>
      </c>
      <c r="F38" s="4">
        <v>37</v>
      </c>
      <c r="G38" s="4">
        <v>0</v>
      </c>
      <c r="H38" s="4">
        <v>3</v>
      </c>
      <c r="I38" s="4">
        <v>0</v>
      </c>
      <c r="J38" s="4">
        <v>0</v>
      </c>
      <c r="K38" s="4">
        <v>22</v>
      </c>
      <c r="L38" s="4">
        <v>20</v>
      </c>
      <c r="M38" s="4">
        <v>11</v>
      </c>
      <c r="N38" s="4">
        <v>89</v>
      </c>
      <c r="O38" s="4">
        <v>16</v>
      </c>
      <c r="P38" s="4">
        <v>35</v>
      </c>
      <c r="Q38" s="4">
        <v>12</v>
      </c>
      <c r="R38" s="4">
        <v>14</v>
      </c>
      <c r="S38" s="4">
        <v>14</v>
      </c>
      <c r="T38" s="4">
        <v>11</v>
      </c>
      <c r="U38" s="4">
        <v>8</v>
      </c>
      <c r="V38" s="4">
        <v>212</v>
      </c>
      <c r="W38" s="4">
        <v>4</v>
      </c>
      <c r="X38" s="4">
        <v>5</v>
      </c>
      <c r="Y38" s="4">
        <v>132</v>
      </c>
    </row>
    <row r="39" spans="1:25">
      <c r="A39">
        <v>2012</v>
      </c>
      <c r="B39" t="s">
        <v>266</v>
      </c>
      <c r="C39" t="s">
        <v>272</v>
      </c>
      <c r="D39" s="4">
        <v>354</v>
      </c>
      <c r="E39" s="4">
        <v>0</v>
      </c>
      <c r="F39" s="4">
        <v>5</v>
      </c>
      <c r="G39" s="4">
        <v>0</v>
      </c>
      <c r="H39" s="4">
        <v>4</v>
      </c>
      <c r="I39" s="4">
        <v>11</v>
      </c>
      <c r="J39" s="4">
        <v>13</v>
      </c>
      <c r="K39" s="4">
        <v>23</v>
      </c>
      <c r="L39" s="4">
        <v>0</v>
      </c>
      <c r="M39" s="4">
        <v>0</v>
      </c>
      <c r="N39" s="4">
        <v>4</v>
      </c>
      <c r="O39" s="4">
        <v>0</v>
      </c>
      <c r="P39" s="4">
        <v>30</v>
      </c>
      <c r="Q39" s="4">
        <v>3</v>
      </c>
      <c r="R39" s="4">
        <v>0</v>
      </c>
      <c r="S39" s="4">
        <v>6</v>
      </c>
      <c r="T39" s="4">
        <v>0</v>
      </c>
      <c r="U39" s="4">
        <v>0</v>
      </c>
      <c r="V39" s="4">
        <v>150</v>
      </c>
      <c r="W39" s="4">
        <v>8</v>
      </c>
      <c r="X39" s="4">
        <v>0</v>
      </c>
      <c r="Y39" s="4">
        <v>97</v>
      </c>
    </row>
    <row r="40" spans="1:25">
      <c r="A40">
        <v>2012</v>
      </c>
      <c r="B40" t="s">
        <v>266</v>
      </c>
      <c r="C40" s="34" t="s">
        <v>106</v>
      </c>
      <c r="D40" s="4">
        <v>31692</v>
      </c>
      <c r="E40" s="4">
        <v>2723</v>
      </c>
      <c r="F40" s="4">
        <v>1069</v>
      </c>
      <c r="G40" s="4">
        <v>329</v>
      </c>
      <c r="H40" s="4">
        <v>422</v>
      </c>
      <c r="I40" s="4">
        <v>350</v>
      </c>
      <c r="J40" s="4">
        <v>972</v>
      </c>
      <c r="K40" s="4">
        <v>641</v>
      </c>
      <c r="L40" s="4">
        <v>1745</v>
      </c>
      <c r="M40" s="4">
        <v>784</v>
      </c>
      <c r="N40" s="4">
        <v>2304</v>
      </c>
      <c r="O40" s="4">
        <v>678</v>
      </c>
      <c r="P40" s="4">
        <v>2012</v>
      </c>
      <c r="Q40" s="4">
        <v>398</v>
      </c>
      <c r="R40" s="4">
        <v>938</v>
      </c>
      <c r="S40" s="4">
        <v>660</v>
      </c>
      <c r="T40" s="4">
        <v>1122</v>
      </c>
      <c r="U40" s="4">
        <v>747</v>
      </c>
      <c r="V40" s="4">
        <v>9288</v>
      </c>
      <c r="W40" s="4">
        <v>479</v>
      </c>
      <c r="X40" s="4">
        <v>912</v>
      </c>
      <c r="Y40" s="4">
        <v>3119</v>
      </c>
    </row>
    <row r="41" spans="1:25">
      <c r="A41">
        <v>2012</v>
      </c>
      <c r="B41" t="s">
        <v>273</v>
      </c>
      <c r="C41" t="s">
        <v>274</v>
      </c>
      <c r="D41" s="4">
        <v>13059</v>
      </c>
      <c r="E41" s="4">
        <v>699</v>
      </c>
      <c r="F41" s="4">
        <v>298</v>
      </c>
      <c r="G41" s="4">
        <v>238</v>
      </c>
      <c r="H41" s="4">
        <v>121</v>
      </c>
      <c r="I41" s="4">
        <v>212</v>
      </c>
      <c r="J41" s="4">
        <v>290</v>
      </c>
      <c r="K41" s="4">
        <v>100</v>
      </c>
      <c r="L41" s="4">
        <v>363</v>
      </c>
      <c r="M41" s="4">
        <v>302</v>
      </c>
      <c r="N41" s="4">
        <v>860</v>
      </c>
      <c r="O41" s="4">
        <v>225</v>
      </c>
      <c r="P41" s="4">
        <v>540</v>
      </c>
      <c r="Q41" s="4">
        <v>193</v>
      </c>
      <c r="R41" s="4">
        <v>370</v>
      </c>
      <c r="S41" s="4">
        <v>292</v>
      </c>
      <c r="T41" s="4">
        <v>305</v>
      </c>
      <c r="U41" s="4">
        <v>448</v>
      </c>
      <c r="V41" s="4">
        <v>5210</v>
      </c>
      <c r="W41" s="4">
        <v>91</v>
      </c>
      <c r="X41" s="4">
        <v>502</v>
      </c>
      <c r="Y41" s="4">
        <v>1400</v>
      </c>
    </row>
    <row r="42" spans="1:25">
      <c r="A42">
        <v>2012</v>
      </c>
      <c r="B42" t="s">
        <v>273</v>
      </c>
      <c r="C42" t="s">
        <v>267</v>
      </c>
      <c r="D42" s="4">
        <v>1783</v>
      </c>
      <c r="E42" s="4">
        <v>56</v>
      </c>
      <c r="F42" s="4">
        <v>57</v>
      </c>
      <c r="G42" s="4">
        <v>42</v>
      </c>
      <c r="H42" s="4">
        <v>45</v>
      </c>
      <c r="I42" s="4">
        <v>37</v>
      </c>
      <c r="J42" s="4">
        <v>26</v>
      </c>
      <c r="K42" s="4">
        <v>28</v>
      </c>
      <c r="L42" s="4">
        <v>23</v>
      </c>
      <c r="M42" s="4">
        <v>81</v>
      </c>
      <c r="N42" s="4">
        <v>124</v>
      </c>
      <c r="O42" s="4">
        <v>49</v>
      </c>
      <c r="P42" s="4">
        <v>79</v>
      </c>
      <c r="Q42" s="4">
        <v>33</v>
      </c>
      <c r="R42" s="4">
        <v>23</v>
      </c>
      <c r="S42" s="4">
        <v>42</v>
      </c>
      <c r="T42" s="4">
        <v>71</v>
      </c>
      <c r="U42" s="4">
        <v>52</v>
      </c>
      <c r="V42" s="4">
        <v>737</v>
      </c>
      <c r="W42" s="4">
        <v>31</v>
      </c>
      <c r="X42" s="4">
        <v>46</v>
      </c>
      <c r="Y42" s="4">
        <v>101</v>
      </c>
    </row>
    <row r="43" spans="1:25">
      <c r="A43">
        <v>2012</v>
      </c>
      <c r="B43" t="s">
        <v>273</v>
      </c>
      <c r="C43" t="s">
        <v>268</v>
      </c>
      <c r="D43" s="4">
        <v>163</v>
      </c>
      <c r="E43" s="4">
        <v>18</v>
      </c>
      <c r="F43" s="4">
        <v>0</v>
      </c>
      <c r="G43" s="4">
        <v>4</v>
      </c>
      <c r="H43" s="4">
        <v>0</v>
      </c>
      <c r="I43" s="4">
        <v>0</v>
      </c>
      <c r="J43" s="4">
        <v>0</v>
      </c>
      <c r="K43" s="4">
        <v>0</v>
      </c>
      <c r="L43" s="4">
        <v>0</v>
      </c>
      <c r="M43" s="4">
        <v>12</v>
      </c>
      <c r="N43" s="4">
        <v>38</v>
      </c>
      <c r="O43" s="4">
        <v>7</v>
      </c>
      <c r="P43" s="4">
        <v>33</v>
      </c>
      <c r="Q43" s="4">
        <v>0</v>
      </c>
      <c r="R43" s="4">
        <v>0</v>
      </c>
      <c r="S43" s="4">
        <v>0</v>
      </c>
      <c r="T43" s="4">
        <v>0</v>
      </c>
      <c r="U43" s="4">
        <v>0</v>
      </c>
      <c r="V43" s="4">
        <v>28</v>
      </c>
      <c r="W43" s="4">
        <v>0</v>
      </c>
      <c r="X43" s="4">
        <v>23</v>
      </c>
      <c r="Y43" s="4">
        <v>0</v>
      </c>
    </row>
    <row r="44" spans="1:25">
      <c r="A44">
        <v>2012</v>
      </c>
      <c r="B44" t="s">
        <v>273</v>
      </c>
      <c r="C44" t="s">
        <v>269</v>
      </c>
      <c r="D44" s="4">
        <v>85</v>
      </c>
      <c r="E44" s="4">
        <v>0</v>
      </c>
      <c r="F44" s="4">
        <v>0</v>
      </c>
      <c r="G44" s="4">
        <v>0</v>
      </c>
      <c r="H44" s="4">
        <v>0</v>
      </c>
      <c r="I44" s="4">
        <v>0</v>
      </c>
      <c r="J44" s="4">
        <v>0</v>
      </c>
      <c r="K44" s="4">
        <v>0</v>
      </c>
      <c r="L44" s="4">
        <v>0</v>
      </c>
      <c r="M44" s="4">
        <v>0</v>
      </c>
      <c r="N44" s="4">
        <v>0</v>
      </c>
      <c r="O44" s="4">
        <v>8</v>
      </c>
      <c r="P44" s="4">
        <v>16</v>
      </c>
      <c r="Q44" s="4">
        <v>0</v>
      </c>
      <c r="R44" s="4">
        <v>0</v>
      </c>
      <c r="S44" s="4">
        <v>0</v>
      </c>
      <c r="T44" s="4">
        <v>0</v>
      </c>
      <c r="U44" s="4">
        <v>0</v>
      </c>
      <c r="V44" s="4">
        <v>61</v>
      </c>
      <c r="W44" s="4">
        <v>0</v>
      </c>
      <c r="X44" s="4">
        <v>0</v>
      </c>
      <c r="Y44" s="4">
        <v>0</v>
      </c>
    </row>
    <row r="45" spans="1:25">
      <c r="A45">
        <v>2012</v>
      </c>
      <c r="B45" t="s">
        <v>273</v>
      </c>
      <c r="C45" t="s">
        <v>270</v>
      </c>
      <c r="D45" s="4">
        <v>42</v>
      </c>
      <c r="E45" s="4">
        <v>0</v>
      </c>
      <c r="F45" s="4">
        <v>0</v>
      </c>
      <c r="G45" s="4">
        <v>0</v>
      </c>
      <c r="H45" s="4">
        <v>3</v>
      </c>
      <c r="I45" s="4">
        <v>0</v>
      </c>
      <c r="J45" s="4">
        <v>0</v>
      </c>
      <c r="K45" s="4">
        <v>0</v>
      </c>
      <c r="L45" s="4">
        <v>0</v>
      </c>
      <c r="M45" s="4">
        <v>0</v>
      </c>
      <c r="N45" s="4">
        <v>0</v>
      </c>
      <c r="O45" s="4">
        <v>0</v>
      </c>
      <c r="P45" s="4">
        <v>0</v>
      </c>
      <c r="Q45" s="4">
        <v>0</v>
      </c>
      <c r="R45" s="4">
        <v>25</v>
      </c>
      <c r="S45" s="4">
        <v>0</v>
      </c>
      <c r="T45" s="4">
        <v>0</v>
      </c>
      <c r="U45" s="4">
        <v>0</v>
      </c>
      <c r="V45" s="4">
        <v>11</v>
      </c>
      <c r="W45" s="4">
        <v>3</v>
      </c>
      <c r="X45" s="4">
        <v>0</v>
      </c>
      <c r="Y45" s="4">
        <v>0</v>
      </c>
    </row>
    <row r="46" spans="1:25">
      <c r="A46">
        <v>2012</v>
      </c>
      <c r="B46" t="s">
        <v>273</v>
      </c>
      <c r="C46" t="s">
        <v>271</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row>
    <row r="47" spans="1:25">
      <c r="A47">
        <v>2012</v>
      </c>
      <c r="B47" t="s">
        <v>273</v>
      </c>
      <c r="C47" t="s">
        <v>272</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row>
    <row r="48" spans="1:25">
      <c r="A48">
        <v>2012</v>
      </c>
      <c r="B48" t="s">
        <v>273</v>
      </c>
      <c r="C48" s="34" t="s">
        <v>106</v>
      </c>
      <c r="D48" s="4">
        <v>15132</v>
      </c>
      <c r="E48" s="4">
        <v>773</v>
      </c>
      <c r="F48" s="4">
        <v>355</v>
      </c>
      <c r="G48" s="4">
        <v>284</v>
      </c>
      <c r="H48" s="4">
        <v>169</v>
      </c>
      <c r="I48" s="4">
        <v>249</v>
      </c>
      <c r="J48" s="4">
        <v>316</v>
      </c>
      <c r="K48" s="4">
        <v>128</v>
      </c>
      <c r="L48" s="4">
        <v>386</v>
      </c>
      <c r="M48" s="4">
        <v>395</v>
      </c>
      <c r="N48" s="4">
        <v>1022</v>
      </c>
      <c r="O48" s="4">
        <v>289</v>
      </c>
      <c r="P48" s="4">
        <v>668</v>
      </c>
      <c r="Q48" s="4">
        <v>226</v>
      </c>
      <c r="R48" s="4">
        <v>418</v>
      </c>
      <c r="S48" s="4">
        <v>334</v>
      </c>
      <c r="T48" s="4">
        <v>376</v>
      </c>
      <c r="U48" s="4">
        <v>500</v>
      </c>
      <c r="V48" s="4">
        <v>6047</v>
      </c>
      <c r="W48" s="4">
        <v>125</v>
      </c>
      <c r="X48" s="4">
        <v>571</v>
      </c>
      <c r="Y48" s="4">
        <v>1501</v>
      </c>
    </row>
    <row r="49" spans="1:25">
      <c r="A49">
        <v>2011</v>
      </c>
      <c r="B49" t="s">
        <v>266</v>
      </c>
      <c r="C49" t="s">
        <v>267</v>
      </c>
      <c r="D49" s="4">
        <v>15085</v>
      </c>
      <c r="E49" s="4">
        <v>1013</v>
      </c>
      <c r="F49" s="4">
        <v>490</v>
      </c>
      <c r="G49" s="4">
        <v>213</v>
      </c>
      <c r="H49" s="4">
        <v>244</v>
      </c>
      <c r="I49" s="4">
        <v>168</v>
      </c>
      <c r="J49" s="4">
        <v>537</v>
      </c>
      <c r="K49" s="4">
        <v>315</v>
      </c>
      <c r="L49" s="4">
        <v>801</v>
      </c>
      <c r="M49" s="4">
        <v>444</v>
      </c>
      <c r="N49" s="4">
        <v>1134</v>
      </c>
      <c r="O49" s="4">
        <v>339</v>
      </c>
      <c r="P49" s="4">
        <v>923</v>
      </c>
      <c r="Q49" s="4">
        <v>132</v>
      </c>
      <c r="R49" s="4">
        <v>498</v>
      </c>
      <c r="S49" s="4">
        <v>357</v>
      </c>
      <c r="T49" s="4">
        <v>590</v>
      </c>
      <c r="U49" s="4">
        <v>452</v>
      </c>
      <c r="V49" s="4">
        <v>4264</v>
      </c>
      <c r="W49" s="4">
        <v>244</v>
      </c>
      <c r="X49" s="4">
        <v>522</v>
      </c>
      <c r="Y49" s="4">
        <v>1405</v>
      </c>
    </row>
    <row r="50" spans="1:25">
      <c r="A50">
        <v>2011</v>
      </c>
      <c r="B50" t="s">
        <v>266</v>
      </c>
      <c r="C50" t="s">
        <v>268</v>
      </c>
      <c r="D50" s="4">
        <v>6865</v>
      </c>
      <c r="E50" s="4">
        <v>568</v>
      </c>
      <c r="F50" s="4">
        <v>247</v>
      </c>
      <c r="G50" s="4">
        <v>50</v>
      </c>
      <c r="H50" s="4">
        <v>47</v>
      </c>
      <c r="I50" s="4">
        <v>84</v>
      </c>
      <c r="J50" s="4">
        <v>224</v>
      </c>
      <c r="K50" s="4">
        <v>112</v>
      </c>
      <c r="L50" s="4">
        <v>350</v>
      </c>
      <c r="M50" s="4">
        <v>134</v>
      </c>
      <c r="N50" s="4">
        <v>518</v>
      </c>
      <c r="O50" s="4">
        <v>98</v>
      </c>
      <c r="P50" s="4">
        <v>469</v>
      </c>
      <c r="Q50" s="4">
        <v>132</v>
      </c>
      <c r="R50" s="4">
        <v>301</v>
      </c>
      <c r="S50" s="4">
        <v>120</v>
      </c>
      <c r="T50" s="4">
        <v>189</v>
      </c>
      <c r="U50" s="4">
        <v>110</v>
      </c>
      <c r="V50" s="4">
        <v>2088</v>
      </c>
      <c r="W50" s="4">
        <v>95</v>
      </c>
      <c r="X50" s="4">
        <v>149</v>
      </c>
      <c r="Y50" s="4">
        <v>780</v>
      </c>
    </row>
    <row r="51" spans="1:25">
      <c r="A51">
        <v>2011</v>
      </c>
      <c r="B51" t="s">
        <v>266</v>
      </c>
      <c r="C51" t="s">
        <v>269</v>
      </c>
      <c r="D51" s="4">
        <v>6736</v>
      </c>
      <c r="E51" s="4">
        <v>896</v>
      </c>
      <c r="F51" s="4">
        <v>261</v>
      </c>
      <c r="G51" s="4">
        <v>56</v>
      </c>
      <c r="H51" s="4">
        <v>98</v>
      </c>
      <c r="I51" s="4">
        <v>67</v>
      </c>
      <c r="J51" s="4">
        <v>177</v>
      </c>
      <c r="K51" s="4">
        <v>138</v>
      </c>
      <c r="L51" s="4">
        <v>424</v>
      </c>
      <c r="M51" s="4">
        <v>126</v>
      </c>
      <c r="N51" s="4">
        <v>474</v>
      </c>
      <c r="O51" s="4">
        <v>128</v>
      </c>
      <c r="P51" s="4">
        <v>480</v>
      </c>
      <c r="Q51" s="4">
        <v>69</v>
      </c>
      <c r="R51" s="4">
        <v>138</v>
      </c>
      <c r="S51" s="4">
        <v>103</v>
      </c>
      <c r="T51" s="4">
        <v>272</v>
      </c>
      <c r="U51" s="4">
        <v>164</v>
      </c>
      <c r="V51" s="4">
        <v>1928</v>
      </c>
      <c r="W51" s="4">
        <v>76</v>
      </c>
      <c r="X51" s="4">
        <v>212</v>
      </c>
      <c r="Y51" s="4">
        <v>449</v>
      </c>
    </row>
    <row r="52" spans="1:25">
      <c r="A52">
        <v>2011</v>
      </c>
      <c r="B52" t="s">
        <v>266</v>
      </c>
      <c r="C52" t="s">
        <v>270</v>
      </c>
      <c r="D52" s="4">
        <v>2177</v>
      </c>
      <c r="E52" s="4">
        <v>177</v>
      </c>
      <c r="F52" s="4">
        <v>86</v>
      </c>
      <c r="G52" s="4">
        <v>18</v>
      </c>
      <c r="H52" s="4">
        <v>26</v>
      </c>
      <c r="I52" s="4">
        <v>49</v>
      </c>
      <c r="J52" s="4">
        <v>19</v>
      </c>
      <c r="K52" s="4">
        <v>41</v>
      </c>
      <c r="L52" s="4">
        <v>148</v>
      </c>
      <c r="M52" s="4">
        <v>58</v>
      </c>
      <c r="N52" s="4">
        <v>144</v>
      </c>
      <c r="O52" s="4">
        <v>82</v>
      </c>
      <c r="P52" s="4">
        <v>120</v>
      </c>
      <c r="Q52" s="4">
        <v>46</v>
      </c>
      <c r="R52" s="4">
        <v>0</v>
      </c>
      <c r="S52" s="4">
        <v>68</v>
      </c>
      <c r="T52" s="4">
        <v>27</v>
      </c>
      <c r="U52" s="4">
        <v>33</v>
      </c>
      <c r="V52" s="4">
        <v>713</v>
      </c>
      <c r="W52" s="4">
        <v>43</v>
      </c>
      <c r="X52" s="4">
        <v>26</v>
      </c>
      <c r="Y52" s="4">
        <v>253</v>
      </c>
    </row>
    <row r="53" spans="1:25">
      <c r="A53">
        <v>2011</v>
      </c>
      <c r="B53" t="s">
        <v>266</v>
      </c>
      <c r="C53" t="s">
        <v>271</v>
      </c>
      <c r="D53" s="4">
        <v>661</v>
      </c>
      <c r="E53" s="4">
        <v>41</v>
      </c>
      <c r="F53" s="4">
        <v>33</v>
      </c>
      <c r="G53" s="4">
        <v>0</v>
      </c>
      <c r="H53" s="4">
        <v>3</v>
      </c>
      <c r="I53" s="4">
        <v>0</v>
      </c>
      <c r="J53" s="4">
        <v>0</v>
      </c>
      <c r="K53" s="4">
        <v>21</v>
      </c>
      <c r="L53" s="4">
        <v>20</v>
      </c>
      <c r="M53" s="4">
        <v>10</v>
      </c>
      <c r="N53" s="4">
        <v>72</v>
      </c>
      <c r="O53" s="4">
        <v>19</v>
      </c>
      <c r="P53" s="4">
        <v>36</v>
      </c>
      <c r="Q53" s="4">
        <v>15</v>
      </c>
      <c r="R53" s="4">
        <v>30</v>
      </c>
      <c r="S53" s="4">
        <v>16</v>
      </c>
      <c r="T53" s="4">
        <v>25</v>
      </c>
      <c r="U53" s="4">
        <v>0</v>
      </c>
      <c r="V53" s="4">
        <v>179</v>
      </c>
      <c r="W53" s="4">
        <v>6</v>
      </c>
      <c r="X53" s="4">
        <v>4</v>
      </c>
      <c r="Y53" s="4">
        <v>131</v>
      </c>
    </row>
    <row r="54" spans="1:25">
      <c r="A54">
        <v>2011</v>
      </c>
      <c r="B54" t="s">
        <v>266</v>
      </c>
      <c r="C54" t="s">
        <v>272</v>
      </c>
      <c r="D54" s="4">
        <v>320</v>
      </c>
      <c r="E54" s="4">
        <v>0</v>
      </c>
      <c r="F54" s="4">
        <v>0</v>
      </c>
      <c r="G54" s="4">
        <v>0</v>
      </c>
      <c r="H54" s="4">
        <v>4</v>
      </c>
      <c r="I54" s="4">
        <v>8</v>
      </c>
      <c r="J54" s="4">
        <v>11</v>
      </c>
      <c r="K54" s="4">
        <v>17</v>
      </c>
      <c r="L54" s="4">
        <v>0</v>
      </c>
      <c r="M54" s="4">
        <v>0</v>
      </c>
      <c r="N54" s="4">
        <v>7</v>
      </c>
      <c r="O54" s="4">
        <v>0</v>
      </c>
      <c r="P54" s="4">
        <v>18</v>
      </c>
      <c r="Q54" s="4">
        <v>3</v>
      </c>
      <c r="R54" s="4">
        <v>0</v>
      </c>
      <c r="S54" s="4">
        <v>6</v>
      </c>
      <c r="T54" s="4">
        <v>0</v>
      </c>
      <c r="U54" s="4">
        <v>8</v>
      </c>
      <c r="V54" s="4">
        <v>144</v>
      </c>
      <c r="W54" s="4">
        <v>9</v>
      </c>
      <c r="X54" s="4">
        <v>0</v>
      </c>
      <c r="Y54" s="4">
        <v>85</v>
      </c>
    </row>
    <row r="55" spans="1:25">
      <c r="A55">
        <v>2011</v>
      </c>
      <c r="B55" t="s">
        <v>266</v>
      </c>
      <c r="C55" s="34" t="s">
        <v>106</v>
      </c>
      <c r="D55" s="4">
        <v>31844</v>
      </c>
      <c r="E55" s="4">
        <v>2695</v>
      </c>
      <c r="F55" s="4">
        <v>1117</v>
      </c>
      <c r="G55" s="4">
        <v>337</v>
      </c>
      <c r="H55" s="4">
        <v>422</v>
      </c>
      <c r="I55" s="4">
        <v>376</v>
      </c>
      <c r="J55" s="4">
        <v>968</v>
      </c>
      <c r="K55" s="4">
        <v>644</v>
      </c>
      <c r="L55" s="4">
        <v>1743</v>
      </c>
      <c r="M55" s="4">
        <v>772</v>
      </c>
      <c r="N55" s="4">
        <v>2349</v>
      </c>
      <c r="O55" s="4">
        <v>666</v>
      </c>
      <c r="P55" s="4">
        <v>2046</v>
      </c>
      <c r="Q55" s="4">
        <v>397</v>
      </c>
      <c r="R55" s="4">
        <v>967</v>
      </c>
      <c r="S55" s="4">
        <v>670</v>
      </c>
      <c r="T55" s="4">
        <v>1103</v>
      </c>
      <c r="U55" s="4">
        <v>767</v>
      </c>
      <c r="V55" s="4">
        <v>9316</v>
      </c>
      <c r="W55" s="4">
        <v>473</v>
      </c>
      <c r="X55" s="4">
        <v>913</v>
      </c>
      <c r="Y55" s="4">
        <v>3103</v>
      </c>
    </row>
    <row r="56" spans="1:25">
      <c r="A56">
        <v>2011</v>
      </c>
      <c r="B56" t="s">
        <v>273</v>
      </c>
      <c r="C56" t="s">
        <v>274</v>
      </c>
      <c r="D56" s="4">
        <v>12960</v>
      </c>
      <c r="E56" s="4">
        <v>544</v>
      </c>
      <c r="F56" s="4">
        <v>290</v>
      </c>
      <c r="G56" s="4">
        <v>220</v>
      </c>
      <c r="H56" s="4">
        <v>118</v>
      </c>
      <c r="I56" s="4">
        <v>196</v>
      </c>
      <c r="J56" s="4">
        <v>254</v>
      </c>
      <c r="K56" s="4">
        <v>95</v>
      </c>
      <c r="L56" s="4">
        <v>351</v>
      </c>
      <c r="M56" s="4">
        <v>339</v>
      </c>
      <c r="N56" s="4">
        <v>870</v>
      </c>
      <c r="O56" s="4">
        <v>209</v>
      </c>
      <c r="P56" s="4">
        <v>512</v>
      </c>
      <c r="Q56" s="4">
        <v>191</v>
      </c>
      <c r="R56" s="4">
        <v>422</v>
      </c>
      <c r="S56" s="4">
        <v>292</v>
      </c>
      <c r="T56" s="4">
        <v>303</v>
      </c>
      <c r="U56" s="4">
        <v>446</v>
      </c>
      <c r="V56" s="4">
        <v>5381</v>
      </c>
      <c r="W56" s="4">
        <v>95</v>
      </c>
      <c r="X56" s="4">
        <v>459</v>
      </c>
      <c r="Y56" s="4">
        <v>1373</v>
      </c>
    </row>
    <row r="57" spans="1:25">
      <c r="A57">
        <v>2011</v>
      </c>
      <c r="B57" t="s">
        <v>273</v>
      </c>
      <c r="C57" t="s">
        <v>267</v>
      </c>
      <c r="D57" s="4">
        <v>1755</v>
      </c>
      <c r="E57" s="4">
        <v>57</v>
      </c>
      <c r="F57" s="4">
        <v>37</v>
      </c>
      <c r="G57" s="4">
        <v>34</v>
      </c>
      <c r="H57" s="4">
        <v>29</v>
      </c>
      <c r="I57" s="4">
        <v>35</v>
      </c>
      <c r="J57" s="4">
        <v>19</v>
      </c>
      <c r="K57" s="4">
        <v>27</v>
      </c>
      <c r="L57" s="4">
        <v>19</v>
      </c>
      <c r="M57" s="4">
        <v>101</v>
      </c>
      <c r="N57" s="4">
        <v>130</v>
      </c>
      <c r="O57" s="4">
        <v>77</v>
      </c>
      <c r="P57" s="4">
        <v>63</v>
      </c>
      <c r="Q57" s="4">
        <v>32</v>
      </c>
      <c r="R57" s="4">
        <v>15</v>
      </c>
      <c r="S57" s="4">
        <v>22</v>
      </c>
      <c r="T57" s="4">
        <v>86</v>
      </c>
      <c r="U57" s="4">
        <v>38</v>
      </c>
      <c r="V57" s="4">
        <v>722</v>
      </c>
      <c r="W57" s="4">
        <v>28</v>
      </c>
      <c r="X57" s="4">
        <v>44</v>
      </c>
      <c r="Y57" s="4">
        <v>140</v>
      </c>
    </row>
    <row r="58" spans="1:25">
      <c r="A58">
        <v>2011</v>
      </c>
      <c r="B58" t="s">
        <v>273</v>
      </c>
      <c r="C58" t="s">
        <v>268</v>
      </c>
      <c r="D58" s="4">
        <v>208</v>
      </c>
      <c r="E58" s="4">
        <v>17</v>
      </c>
      <c r="F58" s="4">
        <v>0</v>
      </c>
      <c r="G58" s="4">
        <v>4</v>
      </c>
      <c r="H58" s="4">
        <v>0</v>
      </c>
      <c r="I58" s="4">
        <v>11</v>
      </c>
      <c r="J58" s="4">
        <v>6</v>
      </c>
      <c r="K58" s="4">
        <v>0</v>
      </c>
      <c r="L58" s="4">
        <v>0</v>
      </c>
      <c r="M58" s="4">
        <v>29</v>
      </c>
      <c r="N58" s="4">
        <v>25</v>
      </c>
      <c r="O58" s="4">
        <v>7</v>
      </c>
      <c r="P58" s="4">
        <v>14</v>
      </c>
      <c r="Q58" s="4">
        <v>0</v>
      </c>
      <c r="R58" s="4">
        <v>0</v>
      </c>
      <c r="S58" s="4">
        <v>0</v>
      </c>
      <c r="T58" s="4">
        <v>0</v>
      </c>
      <c r="U58" s="4">
        <v>0</v>
      </c>
      <c r="V58" s="4">
        <v>56</v>
      </c>
      <c r="W58" s="4">
        <v>0</v>
      </c>
      <c r="X58" s="4">
        <v>39</v>
      </c>
      <c r="Y58" s="4">
        <v>0</v>
      </c>
    </row>
    <row r="59" spans="1:25">
      <c r="A59">
        <v>2011</v>
      </c>
      <c r="B59" t="s">
        <v>273</v>
      </c>
      <c r="C59" t="s">
        <v>269</v>
      </c>
      <c r="D59" s="4">
        <v>70</v>
      </c>
      <c r="E59" s="4">
        <v>0</v>
      </c>
      <c r="F59" s="4">
        <v>0</v>
      </c>
      <c r="G59" s="4">
        <v>0</v>
      </c>
      <c r="H59" s="4">
        <v>0</v>
      </c>
      <c r="I59" s="4">
        <v>0</v>
      </c>
      <c r="J59" s="4">
        <v>0</v>
      </c>
      <c r="K59" s="4">
        <v>0</v>
      </c>
      <c r="L59" s="4">
        <v>0</v>
      </c>
      <c r="M59" s="4">
        <v>0</v>
      </c>
      <c r="N59" s="4">
        <v>0</v>
      </c>
      <c r="O59" s="4">
        <v>4</v>
      </c>
      <c r="P59" s="4">
        <v>0</v>
      </c>
      <c r="Q59" s="4">
        <v>0</v>
      </c>
      <c r="R59" s="4">
        <v>0</v>
      </c>
      <c r="S59" s="4">
        <v>0</v>
      </c>
      <c r="T59" s="4">
        <v>0</v>
      </c>
      <c r="U59" s="4">
        <v>0</v>
      </c>
      <c r="V59" s="4">
        <v>56</v>
      </c>
      <c r="W59" s="4">
        <v>0</v>
      </c>
      <c r="X59" s="4">
        <v>0</v>
      </c>
      <c r="Y59" s="4">
        <v>10</v>
      </c>
    </row>
    <row r="60" spans="1:25">
      <c r="A60">
        <v>2011</v>
      </c>
      <c r="B60" t="s">
        <v>273</v>
      </c>
      <c r="C60" t="s">
        <v>270</v>
      </c>
      <c r="D60" s="4">
        <v>29</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29</v>
      </c>
      <c r="W60" s="4">
        <v>0</v>
      </c>
      <c r="X60" s="4">
        <v>0</v>
      </c>
      <c r="Y60" s="4">
        <v>0</v>
      </c>
    </row>
    <row r="61" spans="1:25">
      <c r="A61">
        <v>2011</v>
      </c>
      <c r="B61" t="s">
        <v>273</v>
      </c>
      <c r="C61" t="s">
        <v>271</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row>
    <row r="62" spans="1:25">
      <c r="A62">
        <v>2011</v>
      </c>
      <c r="B62" t="s">
        <v>273</v>
      </c>
      <c r="C62" s="34" t="s">
        <v>106</v>
      </c>
      <c r="D62" s="4">
        <v>15022</v>
      </c>
      <c r="E62" s="4">
        <v>618</v>
      </c>
      <c r="F62" s="4">
        <v>327</v>
      </c>
      <c r="G62" s="4">
        <v>258</v>
      </c>
      <c r="H62" s="4">
        <v>147</v>
      </c>
      <c r="I62" s="4">
        <v>242</v>
      </c>
      <c r="J62" s="4">
        <v>279</v>
      </c>
      <c r="K62" s="4">
        <v>122</v>
      </c>
      <c r="L62" s="4">
        <v>370</v>
      </c>
      <c r="M62" s="4">
        <v>469</v>
      </c>
      <c r="N62" s="4">
        <v>1025</v>
      </c>
      <c r="O62" s="4">
        <v>297</v>
      </c>
      <c r="P62" s="4">
        <v>589</v>
      </c>
      <c r="Q62" s="4">
        <v>223</v>
      </c>
      <c r="R62" s="4">
        <v>437</v>
      </c>
      <c r="S62" s="4">
        <v>314</v>
      </c>
      <c r="T62" s="4">
        <v>389</v>
      </c>
      <c r="U62" s="4">
        <v>484</v>
      </c>
      <c r="V62" s="4">
        <v>6244</v>
      </c>
      <c r="W62" s="4">
        <v>123</v>
      </c>
      <c r="X62" s="4">
        <v>542</v>
      </c>
      <c r="Y62" s="4">
        <v>1523</v>
      </c>
    </row>
    <row r="63" spans="1:25">
      <c r="A63">
        <v>2010</v>
      </c>
      <c r="B63" t="s">
        <v>266</v>
      </c>
      <c r="C63" t="s">
        <v>267</v>
      </c>
      <c r="D63" s="4">
        <v>15472</v>
      </c>
      <c r="E63" s="4">
        <v>989</v>
      </c>
      <c r="F63" s="4">
        <v>466</v>
      </c>
      <c r="G63" s="4">
        <v>217</v>
      </c>
      <c r="H63" s="4">
        <v>225</v>
      </c>
      <c r="I63" s="4">
        <v>205</v>
      </c>
      <c r="J63" s="4">
        <v>512</v>
      </c>
      <c r="K63" s="4">
        <v>286</v>
      </c>
      <c r="L63" s="4">
        <v>768</v>
      </c>
      <c r="M63" s="4">
        <v>569</v>
      </c>
      <c r="N63" s="4">
        <v>1222</v>
      </c>
      <c r="O63" s="4">
        <v>345</v>
      </c>
      <c r="P63" s="4">
        <v>904</v>
      </c>
      <c r="Q63" s="4">
        <v>152</v>
      </c>
      <c r="R63" s="4">
        <v>581</v>
      </c>
      <c r="S63" s="4">
        <v>366</v>
      </c>
      <c r="T63" s="4">
        <v>728</v>
      </c>
      <c r="U63" s="4">
        <v>430</v>
      </c>
      <c r="V63" s="4">
        <v>4252</v>
      </c>
      <c r="W63" s="4">
        <v>232</v>
      </c>
      <c r="X63" s="4">
        <v>609</v>
      </c>
      <c r="Y63" s="4">
        <v>1414</v>
      </c>
    </row>
    <row r="64" spans="1:25">
      <c r="A64">
        <v>2010</v>
      </c>
      <c r="B64" t="s">
        <v>266</v>
      </c>
      <c r="C64" t="s">
        <v>268</v>
      </c>
      <c r="D64" s="4">
        <v>6982</v>
      </c>
      <c r="E64" s="4">
        <v>631</v>
      </c>
      <c r="F64" s="4">
        <v>255</v>
      </c>
      <c r="G64" s="4">
        <v>56</v>
      </c>
      <c r="H64" s="4">
        <v>65</v>
      </c>
      <c r="I64" s="4">
        <v>73</v>
      </c>
      <c r="J64" s="4">
        <v>230</v>
      </c>
      <c r="K64" s="4">
        <v>114</v>
      </c>
      <c r="L64" s="4">
        <v>256</v>
      </c>
      <c r="M64" s="4">
        <v>115</v>
      </c>
      <c r="N64" s="4">
        <v>511</v>
      </c>
      <c r="O64" s="4">
        <v>97</v>
      </c>
      <c r="P64" s="4">
        <v>422</v>
      </c>
      <c r="Q64" s="4">
        <v>151</v>
      </c>
      <c r="R64" s="4">
        <v>285</v>
      </c>
      <c r="S64" s="4">
        <v>128</v>
      </c>
      <c r="T64" s="4">
        <v>168</v>
      </c>
      <c r="U64" s="4">
        <v>152</v>
      </c>
      <c r="V64" s="4">
        <v>2245</v>
      </c>
      <c r="W64" s="4">
        <v>103</v>
      </c>
      <c r="X64" s="4">
        <v>165</v>
      </c>
      <c r="Y64" s="4">
        <v>760</v>
      </c>
    </row>
    <row r="65" spans="1:25">
      <c r="A65">
        <v>2010</v>
      </c>
      <c r="B65" t="s">
        <v>266</v>
      </c>
      <c r="C65" t="s">
        <v>269</v>
      </c>
      <c r="D65" s="4">
        <v>6636</v>
      </c>
      <c r="E65" s="4">
        <v>800</v>
      </c>
      <c r="F65" s="4">
        <v>289</v>
      </c>
      <c r="G65" s="4">
        <v>43</v>
      </c>
      <c r="H65" s="4">
        <v>99</v>
      </c>
      <c r="I65" s="4">
        <v>84</v>
      </c>
      <c r="J65" s="4">
        <v>141</v>
      </c>
      <c r="K65" s="4">
        <v>129</v>
      </c>
      <c r="L65" s="4">
        <v>479</v>
      </c>
      <c r="M65" s="4">
        <v>165</v>
      </c>
      <c r="N65" s="4">
        <v>480</v>
      </c>
      <c r="O65" s="4">
        <v>150</v>
      </c>
      <c r="P65" s="4">
        <v>472</v>
      </c>
      <c r="Q65" s="4">
        <v>75</v>
      </c>
      <c r="R65" s="4">
        <v>121</v>
      </c>
      <c r="S65" s="4">
        <v>119</v>
      </c>
      <c r="T65" s="4">
        <v>212</v>
      </c>
      <c r="U65" s="4">
        <v>150</v>
      </c>
      <c r="V65" s="4">
        <v>1973</v>
      </c>
      <c r="W65" s="4">
        <v>66</v>
      </c>
      <c r="X65" s="4">
        <v>187</v>
      </c>
      <c r="Y65" s="4">
        <v>402</v>
      </c>
    </row>
    <row r="66" spans="1:25">
      <c r="A66">
        <v>2010</v>
      </c>
      <c r="B66" t="s">
        <v>266</v>
      </c>
      <c r="C66" t="s">
        <v>270</v>
      </c>
      <c r="D66" s="4">
        <v>2404</v>
      </c>
      <c r="E66" s="4">
        <v>218</v>
      </c>
      <c r="F66" s="4">
        <v>73</v>
      </c>
      <c r="G66" s="4">
        <v>20</v>
      </c>
      <c r="H66" s="4">
        <v>18</v>
      </c>
      <c r="I66" s="4">
        <v>61</v>
      </c>
      <c r="J66" s="4">
        <v>35</v>
      </c>
      <c r="K66" s="4">
        <v>30</v>
      </c>
      <c r="L66" s="4">
        <v>159</v>
      </c>
      <c r="M66" s="4">
        <v>42</v>
      </c>
      <c r="N66" s="4">
        <v>176</v>
      </c>
      <c r="O66" s="4">
        <v>77</v>
      </c>
      <c r="P66" s="4">
        <v>157</v>
      </c>
      <c r="Q66" s="4">
        <v>50</v>
      </c>
      <c r="R66" s="4">
        <v>0</v>
      </c>
      <c r="S66" s="4">
        <v>38</v>
      </c>
      <c r="T66" s="4">
        <v>18</v>
      </c>
      <c r="U66" s="4">
        <v>29</v>
      </c>
      <c r="V66" s="4">
        <v>722</v>
      </c>
      <c r="W66" s="4">
        <v>40</v>
      </c>
      <c r="X66" s="4">
        <v>63</v>
      </c>
      <c r="Y66" s="4">
        <v>378</v>
      </c>
    </row>
    <row r="67" spans="1:25">
      <c r="A67">
        <v>2010</v>
      </c>
      <c r="B67" t="s">
        <v>266</v>
      </c>
      <c r="C67" t="s">
        <v>271</v>
      </c>
      <c r="D67" s="4">
        <v>548</v>
      </c>
      <c r="E67" s="4">
        <v>69</v>
      </c>
      <c r="F67" s="4">
        <v>40</v>
      </c>
      <c r="G67" s="4">
        <v>0</v>
      </c>
      <c r="H67" s="4">
        <v>3</v>
      </c>
      <c r="I67" s="4">
        <v>0</v>
      </c>
      <c r="J67" s="4">
        <v>6</v>
      </c>
      <c r="K67" s="4">
        <v>20</v>
      </c>
      <c r="L67" s="4">
        <v>25</v>
      </c>
      <c r="M67" s="4">
        <v>0</v>
      </c>
      <c r="N67" s="4">
        <v>30</v>
      </c>
      <c r="O67" s="4">
        <v>15</v>
      </c>
      <c r="P67" s="4">
        <v>61</v>
      </c>
      <c r="Q67" s="4">
        <v>16</v>
      </c>
      <c r="R67" s="4">
        <v>56</v>
      </c>
      <c r="S67" s="4">
        <v>12</v>
      </c>
      <c r="T67" s="4">
        <v>0</v>
      </c>
      <c r="U67" s="4">
        <v>0</v>
      </c>
      <c r="V67" s="4">
        <v>111</v>
      </c>
      <c r="W67" s="4">
        <v>7</v>
      </c>
      <c r="X67" s="4">
        <v>0</v>
      </c>
      <c r="Y67" s="4">
        <v>77</v>
      </c>
    </row>
    <row r="68" spans="1:25">
      <c r="A68">
        <v>2010</v>
      </c>
      <c r="B68" t="s">
        <v>266</v>
      </c>
      <c r="C68" t="s">
        <v>272</v>
      </c>
      <c r="D68" s="4">
        <v>277</v>
      </c>
      <c r="E68" s="4">
        <v>0</v>
      </c>
      <c r="F68" s="4">
        <v>0</v>
      </c>
      <c r="G68" s="4">
        <v>0</v>
      </c>
      <c r="H68" s="4">
        <v>4</v>
      </c>
      <c r="I68" s="4">
        <v>3</v>
      </c>
      <c r="J68" s="4">
        <v>19</v>
      </c>
      <c r="K68" s="4">
        <v>16</v>
      </c>
      <c r="L68" s="4">
        <v>0</v>
      </c>
      <c r="M68" s="4">
        <v>0</v>
      </c>
      <c r="N68" s="4">
        <v>11</v>
      </c>
      <c r="O68" s="4">
        <v>0</v>
      </c>
      <c r="P68" s="4">
        <v>0</v>
      </c>
      <c r="Q68" s="4">
        <v>3</v>
      </c>
      <c r="R68" s="4">
        <v>0</v>
      </c>
      <c r="S68" s="4">
        <v>5</v>
      </c>
      <c r="T68" s="4">
        <v>0</v>
      </c>
      <c r="U68" s="4">
        <v>7</v>
      </c>
      <c r="V68" s="4">
        <v>151</v>
      </c>
      <c r="W68" s="4">
        <v>3</v>
      </c>
      <c r="X68" s="4">
        <v>0</v>
      </c>
      <c r="Y68" s="4">
        <v>55</v>
      </c>
    </row>
    <row r="69" spans="1:25">
      <c r="A69">
        <v>2010</v>
      </c>
      <c r="B69" t="s">
        <v>266</v>
      </c>
      <c r="C69" s="34" t="s">
        <v>106</v>
      </c>
      <c r="D69" s="4">
        <v>32319</v>
      </c>
      <c r="E69" s="4">
        <v>2707</v>
      </c>
      <c r="F69" s="4">
        <v>1123</v>
      </c>
      <c r="G69" s="4">
        <v>336</v>
      </c>
      <c r="H69" s="4">
        <v>414</v>
      </c>
      <c r="I69" s="4">
        <v>426</v>
      </c>
      <c r="J69" s="4">
        <v>943</v>
      </c>
      <c r="K69" s="4">
        <v>595</v>
      </c>
      <c r="L69" s="4">
        <v>1687</v>
      </c>
      <c r="M69" s="4">
        <v>891</v>
      </c>
      <c r="N69" s="4">
        <v>2430</v>
      </c>
      <c r="O69" s="4">
        <v>684</v>
      </c>
      <c r="P69" s="4">
        <v>2016</v>
      </c>
      <c r="Q69" s="4">
        <v>447</v>
      </c>
      <c r="R69" s="4">
        <v>1043</v>
      </c>
      <c r="S69" s="4">
        <v>668</v>
      </c>
      <c r="T69" s="4">
        <v>1126</v>
      </c>
      <c r="U69" s="4">
        <v>768</v>
      </c>
      <c r="V69" s="4">
        <v>9454</v>
      </c>
      <c r="W69" s="4">
        <v>451</v>
      </c>
      <c r="X69" s="4">
        <v>1024</v>
      </c>
      <c r="Y69" s="4">
        <v>3086</v>
      </c>
    </row>
    <row r="70" spans="1:25">
      <c r="A70">
        <v>2010</v>
      </c>
      <c r="B70" t="s">
        <v>273</v>
      </c>
      <c r="C70" t="s">
        <v>274</v>
      </c>
      <c r="D70" s="4">
        <v>12661</v>
      </c>
      <c r="E70" s="4">
        <v>427</v>
      </c>
      <c r="F70" s="4">
        <v>245</v>
      </c>
      <c r="G70" s="4">
        <v>221</v>
      </c>
      <c r="H70" s="4">
        <v>118</v>
      </c>
      <c r="I70" s="4">
        <v>200</v>
      </c>
      <c r="J70" s="4">
        <v>265</v>
      </c>
      <c r="K70" s="4">
        <v>95</v>
      </c>
      <c r="L70" s="4">
        <v>383</v>
      </c>
      <c r="M70" s="4">
        <v>351</v>
      </c>
      <c r="N70" s="4">
        <v>956</v>
      </c>
      <c r="O70" s="4">
        <v>218</v>
      </c>
      <c r="P70" s="4">
        <v>503</v>
      </c>
      <c r="Q70" s="4">
        <v>183</v>
      </c>
      <c r="R70" s="4">
        <v>443</v>
      </c>
      <c r="S70" s="4">
        <v>260</v>
      </c>
      <c r="T70" s="4">
        <v>366</v>
      </c>
      <c r="U70" s="4">
        <v>372</v>
      </c>
      <c r="V70" s="4">
        <v>5198</v>
      </c>
      <c r="W70" s="4">
        <v>87</v>
      </c>
      <c r="X70" s="4">
        <v>556</v>
      </c>
      <c r="Y70" s="4">
        <v>1214</v>
      </c>
    </row>
    <row r="71" spans="1:25">
      <c r="A71">
        <v>2010</v>
      </c>
      <c r="B71" t="s">
        <v>273</v>
      </c>
      <c r="C71" t="s">
        <v>267</v>
      </c>
      <c r="D71" s="4">
        <v>1958</v>
      </c>
      <c r="E71" s="4">
        <v>34</v>
      </c>
      <c r="F71" s="4">
        <v>39</v>
      </c>
      <c r="G71" s="4">
        <v>19</v>
      </c>
      <c r="H71" s="4">
        <v>22</v>
      </c>
      <c r="I71" s="4">
        <v>42</v>
      </c>
      <c r="J71" s="4">
        <v>11</v>
      </c>
      <c r="K71" s="4">
        <v>36</v>
      </c>
      <c r="L71" s="4">
        <v>27</v>
      </c>
      <c r="M71" s="4">
        <v>57</v>
      </c>
      <c r="N71" s="4">
        <v>113</v>
      </c>
      <c r="O71" s="4">
        <v>73</v>
      </c>
      <c r="P71" s="4">
        <v>70</v>
      </c>
      <c r="Q71" s="4">
        <v>32</v>
      </c>
      <c r="R71" s="4">
        <v>39</v>
      </c>
      <c r="S71" s="4">
        <v>29</v>
      </c>
      <c r="T71" s="4">
        <v>104</v>
      </c>
      <c r="U71" s="4">
        <v>45</v>
      </c>
      <c r="V71" s="4">
        <v>863</v>
      </c>
      <c r="W71" s="4">
        <v>42</v>
      </c>
      <c r="X71" s="4">
        <v>55</v>
      </c>
      <c r="Y71" s="4">
        <v>206</v>
      </c>
    </row>
    <row r="72" spans="1:25">
      <c r="A72">
        <v>2010</v>
      </c>
      <c r="B72" t="s">
        <v>273</v>
      </c>
      <c r="C72" t="s">
        <v>268</v>
      </c>
      <c r="D72" s="4">
        <v>127</v>
      </c>
      <c r="E72" s="4">
        <v>15</v>
      </c>
      <c r="F72" s="4">
        <v>0</v>
      </c>
      <c r="G72" s="4">
        <v>3</v>
      </c>
      <c r="H72" s="4">
        <v>0</v>
      </c>
      <c r="I72" s="4">
        <v>10</v>
      </c>
      <c r="J72" s="4">
        <v>4</v>
      </c>
      <c r="K72" s="4">
        <v>0</v>
      </c>
      <c r="L72" s="4">
        <v>0</v>
      </c>
      <c r="M72" s="4">
        <v>0</v>
      </c>
      <c r="N72" s="4">
        <v>15</v>
      </c>
      <c r="O72" s="4">
        <v>8</v>
      </c>
      <c r="P72" s="4">
        <v>12</v>
      </c>
      <c r="Q72" s="4">
        <v>0</v>
      </c>
      <c r="R72" s="4">
        <v>0</v>
      </c>
      <c r="S72" s="4">
        <v>0</v>
      </c>
      <c r="T72" s="4">
        <v>0</v>
      </c>
      <c r="U72" s="4">
        <v>0</v>
      </c>
      <c r="V72" s="4">
        <v>28</v>
      </c>
      <c r="W72" s="4">
        <v>0</v>
      </c>
      <c r="X72" s="4">
        <v>32</v>
      </c>
      <c r="Y72" s="4">
        <v>0</v>
      </c>
    </row>
    <row r="73" spans="1:25">
      <c r="A73">
        <v>2010</v>
      </c>
      <c r="B73" t="s">
        <v>273</v>
      </c>
      <c r="C73" t="s">
        <v>269</v>
      </c>
      <c r="D73" s="4">
        <v>48</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40</v>
      </c>
      <c r="W73" s="4">
        <v>0</v>
      </c>
      <c r="X73" s="4">
        <v>0</v>
      </c>
      <c r="Y73" s="4">
        <v>8</v>
      </c>
    </row>
    <row r="74" spans="1:25">
      <c r="A74">
        <v>2010</v>
      </c>
      <c r="B74" t="s">
        <v>273</v>
      </c>
      <c r="C74" t="s">
        <v>270</v>
      </c>
      <c r="D74" s="4">
        <v>24</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24</v>
      </c>
      <c r="W74" s="4">
        <v>0</v>
      </c>
      <c r="X74" s="4">
        <v>0</v>
      </c>
      <c r="Y74" s="4">
        <v>0</v>
      </c>
    </row>
    <row r="75" spans="1:25">
      <c r="A75">
        <v>2010</v>
      </c>
      <c r="B75" t="s">
        <v>273</v>
      </c>
      <c r="C75" t="s">
        <v>271</v>
      </c>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row>
    <row r="76" spans="1:25">
      <c r="A76">
        <v>2010</v>
      </c>
      <c r="B76" t="s">
        <v>273</v>
      </c>
      <c r="C76" t="s">
        <v>272</v>
      </c>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row>
    <row r="77" spans="1:25">
      <c r="A77">
        <v>2010</v>
      </c>
      <c r="B77" t="s">
        <v>273</v>
      </c>
      <c r="C77" s="34" t="s">
        <v>106</v>
      </c>
      <c r="D77" s="4">
        <v>14818</v>
      </c>
      <c r="E77" s="4">
        <v>476</v>
      </c>
      <c r="F77" s="4">
        <v>284</v>
      </c>
      <c r="G77" s="4">
        <v>243</v>
      </c>
      <c r="H77" s="4">
        <v>140</v>
      </c>
      <c r="I77" s="4">
        <v>252</v>
      </c>
      <c r="J77" s="4">
        <v>280</v>
      </c>
      <c r="K77" s="4">
        <v>131</v>
      </c>
      <c r="L77" s="4">
        <v>410</v>
      </c>
      <c r="M77" s="4">
        <v>408</v>
      </c>
      <c r="N77" s="4">
        <v>1084</v>
      </c>
      <c r="O77" s="4">
        <v>299</v>
      </c>
      <c r="P77" s="4">
        <v>585</v>
      </c>
      <c r="Q77" s="4">
        <v>215</v>
      </c>
      <c r="R77" s="4">
        <v>482</v>
      </c>
      <c r="S77" s="4">
        <v>289</v>
      </c>
      <c r="T77" s="4">
        <v>470</v>
      </c>
      <c r="U77" s="4">
        <v>417</v>
      </c>
      <c r="V77" s="4">
        <v>6153</v>
      </c>
      <c r="W77" s="4">
        <v>129</v>
      </c>
      <c r="X77" s="4">
        <v>643</v>
      </c>
      <c r="Y77" s="4">
        <v>1428</v>
      </c>
    </row>
    <row r="78" spans="1:25">
      <c r="A78">
        <v>2009</v>
      </c>
      <c r="B78" t="s">
        <v>266</v>
      </c>
      <c r="C78" t="s">
        <v>267</v>
      </c>
      <c r="D78" s="4">
        <v>14743</v>
      </c>
      <c r="E78" s="4">
        <v>862</v>
      </c>
      <c r="F78" s="4">
        <v>463</v>
      </c>
      <c r="G78" s="4">
        <v>185</v>
      </c>
      <c r="H78" s="4">
        <v>199</v>
      </c>
      <c r="I78" s="4">
        <v>249</v>
      </c>
      <c r="J78" s="4">
        <v>526</v>
      </c>
      <c r="K78" s="4">
        <v>267</v>
      </c>
      <c r="L78" s="4">
        <v>670</v>
      </c>
      <c r="M78" s="4">
        <v>472</v>
      </c>
      <c r="N78" s="4">
        <v>1336</v>
      </c>
      <c r="O78" s="4">
        <v>305</v>
      </c>
      <c r="P78" s="4">
        <v>800</v>
      </c>
      <c r="Q78" s="4">
        <v>181</v>
      </c>
      <c r="R78" s="4">
        <v>491</v>
      </c>
      <c r="S78" s="4">
        <v>369</v>
      </c>
      <c r="T78" s="4">
        <v>774</v>
      </c>
      <c r="U78" s="4">
        <v>494</v>
      </c>
      <c r="V78" s="4">
        <v>4064</v>
      </c>
      <c r="W78" s="4">
        <v>197</v>
      </c>
      <c r="X78" s="4">
        <v>559</v>
      </c>
      <c r="Y78" s="4">
        <v>1280</v>
      </c>
    </row>
    <row r="79" spans="1:25">
      <c r="A79">
        <v>2009</v>
      </c>
      <c r="B79" t="s">
        <v>266</v>
      </c>
      <c r="C79" t="s">
        <v>268</v>
      </c>
      <c r="D79" s="4">
        <v>6890</v>
      </c>
      <c r="E79" s="4">
        <v>686</v>
      </c>
      <c r="F79" s="4">
        <v>259</v>
      </c>
      <c r="G79" s="4">
        <v>46</v>
      </c>
      <c r="H79" s="4">
        <v>67</v>
      </c>
      <c r="I79" s="4">
        <v>66</v>
      </c>
      <c r="J79" s="4">
        <v>224</v>
      </c>
      <c r="K79" s="4">
        <v>120</v>
      </c>
      <c r="L79" s="4">
        <v>309</v>
      </c>
      <c r="M79" s="4">
        <v>134</v>
      </c>
      <c r="N79" s="4">
        <v>473</v>
      </c>
      <c r="O79" s="4">
        <v>78</v>
      </c>
      <c r="P79" s="4">
        <v>524</v>
      </c>
      <c r="Q79" s="4">
        <v>130</v>
      </c>
      <c r="R79" s="4">
        <v>297</v>
      </c>
      <c r="S79" s="4">
        <v>123</v>
      </c>
      <c r="T79" s="4">
        <v>212</v>
      </c>
      <c r="U79" s="4">
        <v>169</v>
      </c>
      <c r="V79" s="4">
        <v>1978</v>
      </c>
      <c r="W79" s="4">
        <v>102</v>
      </c>
      <c r="X79" s="4">
        <v>128</v>
      </c>
      <c r="Y79" s="4">
        <v>765</v>
      </c>
    </row>
    <row r="80" spans="1:25">
      <c r="A80">
        <v>2009</v>
      </c>
      <c r="B80" t="s">
        <v>266</v>
      </c>
      <c r="C80" t="s">
        <v>269</v>
      </c>
      <c r="D80" s="4">
        <v>6563</v>
      </c>
      <c r="E80" s="4">
        <v>823</v>
      </c>
      <c r="F80" s="4">
        <v>324</v>
      </c>
      <c r="G80" s="4">
        <v>59</v>
      </c>
      <c r="H80" s="4">
        <v>151</v>
      </c>
      <c r="I80" s="4">
        <v>70</v>
      </c>
      <c r="J80" s="4">
        <v>147</v>
      </c>
      <c r="K80" s="4">
        <v>115</v>
      </c>
      <c r="L80" s="4">
        <v>390</v>
      </c>
      <c r="M80" s="4">
        <v>191</v>
      </c>
      <c r="N80" s="4">
        <v>435</v>
      </c>
      <c r="O80" s="4">
        <v>155</v>
      </c>
      <c r="P80" s="4">
        <v>418</v>
      </c>
      <c r="Q80" s="4">
        <v>80</v>
      </c>
      <c r="R80" s="4">
        <v>167</v>
      </c>
      <c r="S80" s="4">
        <v>151</v>
      </c>
      <c r="T80" s="4">
        <v>148</v>
      </c>
      <c r="U80" s="4">
        <v>119</v>
      </c>
      <c r="V80" s="4">
        <v>1963</v>
      </c>
      <c r="W80" s="4">
        <v>74</v>
      </c>
      <c r="X80" s="4">
        <v>216</v>
      </c>
      <c r="Y80" s="4">
        <v>367</v>
      </c>
    </row>
    <row r="81" spans="1:25">
      <c r="A81">
        <v>2009</v>
      </c>
      <c r="B81" t="s">
        <v>266</v>
      </c>
      <c r="C81" t="s">
        <v>270</v>
      </c>
      <c r="D81" s="4">
        <v>2353</v>
      </c>
      <c r="E81" s="4">
        <v>180</v>
      </c>
      <c r="F81" s="4">
        <v>70</v>
      </c>
      <c r="G81" s="4">
        <v>21</v>
      </c>
      <c r="H81" s="4">
        <v>23</v>
      </c>
      <c r="I81" s="4">
        <v>30</v>
      </c>
      <c r="J81" s="4">
        <v>42</v>
      </c>
      <c r="K81" s="4">
        <v>46</v>
      </c>
      <c r="L81" s="4">
        <v>146</v>
      </c>
      <c r="M81" s="4">
        <v>11</v>
      </c>
      <c r="N81" s="4">
        <v>206</v>
      </c>
      <c r="O81" s="4">
        <v>91</v>
      </c>
      <c r="P81" s="4">
        <v>139</v>
      </c>
      <c r="Q81" s="4">
        <v>42</v>
      </c>
      <c r="R81" s="4">
        <v>15</v>
      </c>
      <c r="S81" s="4">
        <v>39</v>
      </c>
      <c r="T81" s="4">
        <v>16</v>
      </c>
      <c r="U81" s="4">
        <v>38</v>
      </c>
      <c r="V81" s="4">
        <v>687</v>
      </c>
      <c r="W81" s="4">
        <v>42</v>
      </c>
      <c r="X81" s="4">
        <v>72</v>
      </c>
      <c r="Y81" s="4">
        <v>397</v>
      </c>
    </row>
    <row r="82" spans="1:25">
      <c r="A82">
        <v>2009</v>
      </c>
      <c r="B82" t="s">
        <v>266</v>
      </c>
      <c r="C82" t="s">
        <v>271</v>
      </c>
      <c r="D82" s="4">
        <v>519</v>
      </c>
      <c r="E82" s="4">
        <v>90</v>
      </c>
      <c r="F82" s="4">
        <v>0</v>
      </c>
      <c r="G82" s="4">
        <v>3</v>
      </c>
      <c r="H82" s="4">
        <v>0</v>
      </c>
      <c r="I82" s="4">
        <v>0</v>
      </c>
      <c r="J82" s="4">
        <v>7</v>
      </c>
      <c r="K82" s="4">
        <v>14</v>
      </c>
      <c r="L82" s="4">
        <v>46</v>
      </c>
      <c r="M82" s="4">
        <v>0</v>
      </c>
      <c r="N82" s="4">
        <v>28</v>
      </c>
      <c r="O82" s="4">
        <v>9</v>
      </c>
      <c r="P82" s="4">
        <v>63</v>
      </c>
      <c r="Q82" s="4">
        <v>19</v>
      </c>
      <c r="R82" s="4">
        <v>22</v>
      </c>
      <c r="S82" s="4">
        <v>5</v>
      </c>
      <c r="T82" s="4">
        <v>0</v>
      </c>
      <c r="U82" s="4">
        <v>0</v>
      </c>
      <c r="V82" s="4">
        <v>154</v>
      </c>
      <c r="W82" s="4">
        <v>5</v>
      </c>
      <c r="X82" s="4">
        <v>0</v>
      </c>
      <c r="Y82" s="4">
        <v>54</v>
      </c>
    </row>
    <row r="83" spans="1:25">
      <c r="A83">
        <v>2009</v>
      </c>
      <c r="B83" t="s">
        <v>266</v>
      </c>
      <c r="C83" t="s">
        <v>272</v>
      </c>
      <c r="D83" s="4">
        <v>214</v>
      </c>
      <c r="E83" s="4">
        <v>0</v>
      </c>
      <c r="F83" s="4">
        <v>0</v>
      </c>
      <c r="G83" s="4">
        <v>0</v>
      </c>
      <c r="H83" s="4">
        <v>6</v>
      </c>
      <c r="I83" s="4">
        <v>2</v>
      </c>
      <c r="J83" s="4">
        <v>20</v>
      </c>
      <c r="K83" s="4">
        <v>13</v>
      </c>
      <c r="L83" s="4">
        <v>12</v>
      </c>
      <c r="M83" s="4">
        <v>0</v>
      </c>
      <c r="N83" s="4">
        <v>9</v>
      </c>
      <c r="O83" s="4">
        <v>0</v>
      </c>
      <c r="P83" s="4">
        <v>0</v>
      </c>
      <c r="Q83" s="4">
        <v>8</v>
      </c>
      <c r="R83" s="4">
        <v>0</v>
      </c>
      <c r="S83" s="4">
        <v>10</v>
      </c>
      <c r="T83" s="4">
        <v>0</v>
      </c>
      <c r="U83" s="4">
        <v>6</v>
      </c>
      <c r="V83" s="4">
        <v>100</v>
      </c>
      <c r="W83" s="4">
        <v>0</v>
      </c>
      <c r="X83" s="4">
        <v>0</v>
      </c>
      <c r="Y83" s="4">
        <v>28</v>
      </c>
    </row>
    <row r="84" spans="1:25">
      <c r="A84">
        <v>2009</v>
      </c>
      <c r="B84" t="s">
        <v>266</v>
      </c>
      <c r="C84" s="34" t="s">
        <v>106</v>
      </c>
      <c r="D84" s="4">
        <v>31282</v>
      </c>
      <c r="E84" s="4">
        <v>2641</v>
      </c>
      <c r="F84" s="4">
        <v>1116</v>
      </c>
      <c r="G84" s="4">
        <v>314</v>
      </c>
      <c r="H84" s="4">
        <v>446</v>
      </c>
      <c r="I84" s="4">
        <v>417</v>
      </c>
      <c r="J84" s="4">
        <v>966</v>
      </c>
      <c r="K84" s="4">
        <v>575</v>
      </c>
      <c r="L84" s="4">
        <v>1573</v>
      </c>
      <c r="M84" s="4">
        <v>808</v>
      </c>
      <c r="N84" s="4">
        <v>2487</v>
      </c>
      <c r="O84" s="4">
        <v>638</v>
      </c>
      <c r="P84" s="4">
        <v>1944</v>
      </c>
      <c r="Q84" s="4">
        <v>460</v>
      </c>
      <c r="R84" s="4">
        <v>992</v>
      </c>
      <c r="S84" s="4">
        <v>697</v>
      </c>
      <c r="T84" s="4">
        <v>1150</v>
      </c>
      <c r="U84" s="4">
        <v>826</v>
      </c>
      <c r="V84" s="4">
        <v>8946</v>
      </c>
      <c r="W84" s="4">
        <v>420</v>
      </c>
      <c r="X84" s="4">
        <v>975</v>
      </c>
      <c r="Y84" s="4">
        <v>2891</v>
      </c>
    </row>
    <row r="85" spans="1:25">
      <c r="A85">
        <v>2009</v>
      </c>
      <c r="B85" t="s">
        <v>273</v>
      </c>
      <c r="C85" t="s">
        <v>274</v>
      </c>
      <c r="D85" s="4">
        <v>11937</v>
      </c>
      <c r="E85" s="4">
        <v>364</v>
      </c>
      <c r="F85" s="4">
        <v>201</v>
      </c>
      <c r="G85" s="4">
        <v>220</v>
      </c>
      <c r="H85" s="4">
        <v>106</v>
      </c>
      <c r="I85" s="4">
        <v>191</v>
      </c>
      <c r="J85" s="4">
        <v>290</v>
      </c>
      <c r="K85" s="4">
        <v>109</v>
      </c>
      <c r="L85" s="4">
        <v>354</v>
      </c>
      <c r="M85" s="4">
        <v>383</v>
      </c>
      <c r="N85" s="4">
        <v>922</v>
      </c>
      <c r="O85" s="4">
        <v>226</v>
      </c>
      <c r="P85" s="4">
        <v>430</v>
      </c>
      <c r="Q85" s="4">
        <v>170</v>
      </c>
      <c r="R85" s="4">
        <v>446</v>
      </c>
      <c r="S85" s="4">
        <v>197</v>
      </c>
      <c r="T85" s="4">
        <v>417</v>
      </c>
      <c r="U85" s="4">
        <v>322</v>
      </c>
      <c r="V85" s="4">
        <v>4960</v>
      </c>
      <c r="W85" s="4">
        <v>86</v>
      </c>
      <c r="X85" s="4">
        <v>458</v>
      </c>
      <c r="Y85" s="4">
        <v>1085</v>
      </c>
    </row>
    <row r="86" spans="1:25">
      <c r="A86">
        <v>2009</v>
      </c>
      <c r="B86" t="s">
        <v>273</v>
      </c>
      <c r="C86" t="s">
        <v>267</v>
      </c>
      <c r="D86" s="4">
        <v>1973</v>
      </c>
      <c r="E86" s="4">
        <v>55</v>
      </c>
      <c r="F86" s="4">
        <v>23</v>
      </c>
      <c r="G86" s="4">
        <v>15</v>
      </c>
      <c r="H86" s="4">
        <v>19</v>
      </c>
      <c r="I86" s="4">
        <v>40</v>
      </c>
      <c r="J86" s="4">
        <v>27</v>
      </c>
      <c r="K86" s="4">
        <v>37</v>
      </c>
      <c r="L86" s="4">
        <v>41</v>
      </c>
      <c r="M86" s="4">
        <v>48</v>
      </c>
      <c r="N86" s="4">
        <v>138</v>
      </c>
      <c r="O86" s="4">
        <v>61</v>
      </c>
      <c r="P86" s="4">
        <v>78</v>
      </c>
      <c r="Q86" s="4">
        <v>27</v>
      </c>
      <c r="R86" s="4">
        <v>61</v>
      </c>
      <c r="S86" s="4">
        <v>18</v>
      </c>
      <c r="T86" s="4">
        <v>97</v>
      </c>
      <c r="U86" s="4">
        <v>40</v>
      </c>
      <c r="V86" s="4">
        <v>833</v>
      </c>
      <c r="W86" s="4">
        <v>49</v>
      </c>
      <c r="X86" s="4">
        <v>64</v>
      </c>
      <c r="Y86" s="4">
        <v>202</v>
      </c>
    </row>
    <row r="87" spans="1:25">
      <c r="A87">
        <v>2009</v>
      </c>
      <c r="B87" t="s">
        <v>273</v>
      </c>
      <c r="C87" t="s">
        <v>268</v>
      </c>
      <c r="D87" s="4">
        <v>133</v>
      </c>
      <c r="E87" s="4">
        <v>0</v>
      </c>
      <c r="F87" s="4">
        <v>0</v>
      </c>
      <c r="G87" s="4">
        <v>0</v>
      </c>
      <c r="H87" s="4">
        <v>0</v>
      </c>
      <c r="I87" s="4">
        <v>8</v>
      </c>
      <c r="J87" s="4">
        <v>6</v>
      </c>
      <c r="K87" s="4">
        <v>0</v>
      </c>
      <c r="L87" s="4">
        <v>0</v>
      </c>
      <c r="M87" s="4">
        <v>0</v>
      </c>
      <c r="N87" s="4">
        <v>15</v>
      </c>
      <c r="O87" s="4">
        <v>8</v>
      </c>
      <c r="P87" s="4">
        <v>12</v>
      </c>
      <c r="Q87" s="4">
        <v>0</v>
      </c>
      <c r="R87" s="4">
        <v>0</v>
      </c>
      <c r="S87" s="4">
        <v>0</v>
      </c>
      <c r="T87" s="4">
        <v>16</v>
      </c>
      <c r="U87" s="4">
        <v>13</v>
      </c>
      <c r="V87" s="4">
        <v>40</v>
      </c>
      <c r="W87" s="4">
        <v>0</v>
      </c>
      <c r="X87" s="4">
        <v>15</v>
      </c>
      <c r="Y87" s="4">
        <v>0</v>
      </c>
    </row>
    <row r="88" spans="1:25">
      <c r="A88">
        <v>2009</v>
      </c>
      <c r="B88" t="s">
        <v>273</v>
      </c>
      <c r="C88" t="s">
        <v>269</v>
      </c>
      <c r="D88" s="4">
        <v>41</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36</v>
      </c>
      <c r="W88" s="4">
        <v>0</v>
      </c>
      <c r="X88" s="4">
        <v>0</v>
      </c>
      <c r="Y88" s="4">
        <v>5</v>
      </c>
    </row>
    <row r="89" spans="1:25">
      <c r="A89">
        <v>2009</v>
      </c>
      <c r="B89" t="s">
        <v>273</v>
      </c>
      <c r="C89" t="s">
        <v>270</v>
      </c>
      <c r="D89" s="4">
        <v>21</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21</v>
      </c>
      <c r="W89" s="4">
        <v>0</v>
      </c>
      <c r="X89" s="4">
        <v>0</v>
      </c>
      <c r="Y89" s="4">
        <v>0</v>
      </c>
    </row>
    <row r="90" spans="1:25">
      <c r="A90">
        <v>2009</v>
      </c>
      <c r="B90" t="s">
        <v>273</v>
      </c>
      <c r="C90" t="s">
        <v>271</v>
      </c>
      <c r="D90" s="4">
        <v>0</v>
      </c>
      <c r="E90" s="4">
        <v>0</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row>
    <row r="91" spans="1:25">
      <c r="A91">
        <v>2009</v>
      </c>
      <c r="B91" t="s">
        <v>273</v>
      </c>
      <c r="C91" t="s">
        <v>272</v>
      </c>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row>
    <row r="92" spans="1:25">
      <c r="A92">
        <v>2009</v>
      </c>
      <c r="B92" t="s">
        <v>273</v>
      </c>
      <c r="C92" s="34" t="s">
        <v>106</v>
      </c>
      <c r="D92" s="4">
        <v>14105</v>
      </c>
      <c r="E92" s="4">
        <v>419</v>
      </c>
      <c r="F92" s="4">
        <v>224</v>
      </c>
      <c r="G92" s="4">
        <v>235</v>
      </c>
      <c r="H92" s="4">
        <v>125</v>
      </c>
      <c r="I92" s="4">
        <v>239</v>
      </c>
      <c r="J92" s="4">
        <v>323</v>
      </c>
      <c r="K92" s="4">
        <v>146</v>
      </c>
      <c r="L92" s="4">
        <v>395</v>
      </c>
      <c r="M92" s="4">
        <v>431</v>
      </c>
      <c r="N92" s="4">
        <v>1075</v>
      </c>
      <c r="O92" s="4">
        <v>295</v>
      </c>
      <c r="P92" s="4">
        <v>520</v>
      </c>
      <c r="Q92" s="4">
        <v>197</v>
      </c>
      <c r="R92" s="4">
        <v>507</v>
      </c>
      <c r="S92" s="4">
        <v>215</v>
      </c>
      <c r="T92" s="4">
        <v>530</v>
      </c>
      <c r="U92" s="4">
        <v>375</v>
      </c>
      <c r="V92" s="4">
        <v>5890</v>
      </c>
      <c r="W92" s="4">
        <v>135</v>
      </c>
      <c r="X92" s="4">
        <v>537</v>
      </c>
      <c r="Y92" s="4">
        <v>1292</v>
      </c>
    </row>
    <row r="93" spans="1:25">
      <c r="A93">
        <v>2000</v>
      </c>
      <c r="B93" t="s">
        <v>266</v>
      </c>
      <c r="C93" t="s">
        <v>267</v>
      </c>
      <c r="D93" s="4">
        <v>13473</v>
      </c>
      <c r="E93" s="4">
        <v>932</v>
      </c>
      <c r="F93" s="4">
        <v>468</v>
      </c>
      <c r="G93" s="4">
        <v>135</v>
      </c>
      <c r="H93" s="4">
        <v>187</v>
      </c>
      <c r="I93" s="4">
        <v>184</v>
      </c>
      <c r="J93" s="4">
        <v>403</v>
      </c>
      <c r="K93" s="4">
        <v>243</v>
      </c>
      <c r="L93" s="4">
        <v>660</v>
      </c>
      <c r="M93" s="4">
        <v>322</v>
      </c>
      <c r="N93" s="4">
        <v>1078</v>
      </c>
      <c r="O93" s="4">
        <v>291</v>
      </c>
      <c r="P93" s="4">
        <v>696</v>
      </c>
      <c r="Q93" s="4">
        <v>221</v>
      </c>
      <c r="R93" s="4">
        <v>390</v>
      </c>
      <c r="S93" s="4">
        <v>305</v>
      </c>
      <c r="T93" s="4">
        <v>553</v>
      </c>
      <c r="U93" s="4">
        <v>402</v>
      </c>
      <c r="V93" s="4">
        <v>4106</v>
      </c>
      <c r="W93" s="4">
        <v>168</v>
      </c>
      <c r="X93" s="4">
        <v>451</v>
      </c>
      <c r="Y93" s="4">
        <v>1278</v>
      </c>
    </row>
    <row r="94" spans="1:25">
      <c r="A94">
        <v>2000</v>
      </c>
      <c r="B94" t="s">
        <v>266</v>
      </c>
      <c r="C94" t="s">
        <v>268</v>
      </c>
      <c r="D94" s="4">
        <v>6777</v>
      </c>
      <c r="E94" s="4">
        <v>539</v>
      </c>
      <c r="F94" s="4">
        <v>253</v>
      </c>
      <c r="G94" s="4">
        <v>64</v>
      </c>
      <c r="H94" s="4">
        <v>88</v>
      </c>
      <c r="I94" s="4">
        <v>85</v>
      </c>
      <c r="J94" s="4">
        <v>159</v>
      </c>
      <c r="K94" s="4">
        <v>124</v>
      </c>
      <c r="L94" s="4">
        <v>350</v>
      </c>
      <c r="M94" s="4">
        <v>170</v>
      </c>
      <c r="N94" s="4">
        <v>482</v>
      </c>
      <c r="O94" s="4">
        <v>133</v>
      </c>
      <c r="P94" s="4">
        <v>433</v>
      </c>
      <c r="Q94" s="4">
        <v>90</v>
      </c>
      <c r="R94" s="4">
        <v>218</v>
      </c>
      <c r="S94" s="4">
        <v>132</v>
      </c>
      <c r="T94" s="4">
        <v>213</v>
      </c>
      <c r="U94" s="4">
        <v>157</v>
      </c>
      <c r="V94" s="4">
        <v>2092</v>
      </c>
      <c r="W94" s="4">
        <v>70</v>
      </c>
      <c r="X94" s="4">
        <v>217</v>
      </c>
      <c r="Y94" s="4">
        <v>708</v>
      </c>
    </row>
    <row r="95" spans="1:25">
      <c r="A95">
        <v>2000</v>
      </c>
      <c r="B95" t="s">
        <v>266</v>
      </c>
      <c r="C95" t="s">
        <v>269</v>
      </c>
      <c r="D95" s="4">
        <v>6424</v>
      </c>
      <c r="E95" s="4">
        <v>660</v>
      </c>
      <c r="F95" s="4">
        <v>245</v>
      </c>
      <c r="G95" s="4">
        <v>73</v>
      </c>
      <c r="H95" s="4">
        <v>103</v>
      </c>
      <c r="I95" s="4">
        <v>77</v>
      </c>
      <c r="J95" s="4">
        <v>163</v>
      </c>
      <c r="K95" s="4">
        <v>137</v>
      </c>
      <c r="L95" s="4">
        <v>352</v>
      </c>
      <c r="M95" s="4">
        <v>152</v>
      </c>
      <c r="N95" s="4">
        <v>507</v>
      </c>
      <c r="O95" s="4">
        <v>137</v>
      </c>
      <c r="P95" s="4">
        <v>431</v>
      </c>
      <c r="Q95" s="4">
        <v>78</v>
      </c>
      <c r="R95" s="4">
        <v>155</v>
      </c>
      <c r="S95" s="4">
        <v>116</v>
      </c>
      <c r="T95" s="4">
        <v>189</v>
      </c>
      <c r="U95" s="4">
        <v>133</v>
      </c>
      <c r="V95" s="4">
        <v>1921</v>
      </c>
      <c r="W95" s="4">
        <v>74</v>
      </c>
      <c r="X95" s="4">
        <v>162</v>
      </c>
      <c r="Y95" s="4">
        <v>559</v>
      </c>
    </row>
    <row r="96" spans="1:25">
      <c r="A96">
        <v>2000</v>
      </c>
      <c r="B96" t="s">
        <v>266</v>
      </c>
      <c r="C96" t="s">
        <v>270</v>
      </c>
      <c r="D96" s="4">
        <v>2505</v>
      </c>
      <c r="E96" s="4">
        <v>232</v>
      </c>
      <c r="F96" s="4">
        <v>60</v>
      </c>
      <c r="G96" s="4">
        <v>28</v>
      </c>
      <c r="H96" s="4">
        <v>33</v>
      </c>
      <c r="I96" s="4">
        <v>41</v>
      </c>
      <c r="J96" s="4">
        <v>77</v>
      </c>
      <c r="K96" s="4">
        <v>70</v>
      </c>
      <c r="L96" s="4">
        <v>127</v>
      </c>
      <c r="M96" s="4">
        <v>67</v>
      </c>
      <c r="N96" s="4">
        <v>196</v>
      </c>
      <c r="O96" s="4">
        <v>67</v>
      </c>
      <c r="P96" s="4">
        <v>154</v>
      </c>
      <c r="Q96" s="4">
        <v>48</v>
      </c>
      <c r="R96" s="4">
        <v>72</v>
      </c>
      <c r="S96" s="4">
        <v>69</v>
      </c>
      <c r="T96" s="4">
        <v>66</v>
      </c>
      <c r="U96" s="4">
        <v>57</v>
      </c>
      <c r="V96" s="4">
        <v>692</v>
      </c>
      <c r="W96" s="4">
        <v>32</v>
      </c>
      <c r="X96" s="4">
        <v>81</v>
      </c>
      <c r="Y96" s="4">
        <v>236</v>
      </c>
    </row>
    <row r="97" spans="1:25">
      <c r="A97">
        <v>2000</v>
      </c>
      <c r="B97" t="s">
        <v>266</v>
      </c>
      <c r="C97" t="s">
        <v>271</v>
      </c>
      <c r="D97" s="4">
        <v>699</v>
      </c>
      <c r="E97" s="4">
        <v>46</v>
      </c>
      <c r="F97" s="4">
        <v>22</v>
      </c>
      <c r="G97" s="4">
        <v>2</v>
      </c>
      <c r="H97" s="4">
        <v>10</v>
      </c>
      <c r="I97" s="4">
        <v>6</v>
      </c>
      <c r="J97" s="4">
        <v>14</v>
      </c>
      <c r="K97" s="4">
        <v>20</v>
      </c>
      <c r="L97" s="4">
        <v>50</v>
      </c>
      <c r="M97" s="4">
        <v>10</v>
      </c>
      <c r="N97" s="4">
        <v>31</v>
      </c>
      <c r="O97" s="4">
        <v>13</v>
      </c>
      <c r="P97" s="4">
        <v>38</v>
      </c>
      <c r="Q97" s="4">
        <v>6</v>
      </c>
      <c r="R97" s="4">
        <v>25</v>
      </c>
      <c r="S97" s="4">
        <v>8</v>
      </c>
      <c r="T97" s="4">
        <v>38</v>
      </c>
      <c r="U97" s="4">
        <v>15</v>
      </c>
      <c r="V97" s="4">
        <v>250</v>
      </c>
      <c r="W97" s="4">
        <v>9</v>
      </c>
      <c r="X97" s="4">
        <v>19</v>
      </c>
      <c r="Y97" s="4">
        <v>67</v>
      </c>
    </row>
    <row r="98" spans="1:25">
      <c r="A98">
        <v>2000</v>
      </c>
      <c r="B98" t="s">
        <v>266</v>
      </c>
      <c r="C98" t="s">
        <v>272</v>
      </c>
      <c r="D98" s="4">
        <v>287</v>
      </c>
      <c r="E98" s="4">
        <v>12</v>
      </c>
      <c r="F98" s="4">
        <v>7</v>
      </c>
      <c r="G98" s="4">
        <v>2</v>
      </c>
      <c r="H98" s="4">
        <v>5</v>
      </c>
      <c r="I98" s="4">
        <v>0</v>
      </c>
      <c r="J98" s="4">
        <v>3</v>
      </c>
      <c r="K98" s="4">
        <v>3</v>
      </c>
      <c r="L98" s="4">
        <v>11</v>
      </c>
      <c r="M98" s="4">
        <v>12</v>
      </c>
      <c r="N98" s="4">
        <v>31</v>
      </c>
      <c r="O98" s="4">
        <v>7</v>
      </c>
      <c r="P98" s="4">
        <v>22</v>
      </c>
      <c r="Q98" s="4">
        <v>9</v>
      </c>
      <c r="R98" s="4">
        <v>16</v>
      </c>
      <c r="S98" s="4">
        <v>0</v>
      </c>
      <c r="T98" s="4">
        <v>0</v>
      </c>
      <c r="U98" s="4">
        <v>15</v>
      </c>
      <c r="V98" s="4">
        <v>71</v>
      </c>
      <c r="W98" s="4">
        <v>4</v>
      </c>
      <c r="X98" s="4">
        <v>21</v>
      </c>
      <c r="Y98" s="4">
        <v>36</v>
      </c>
    </row>
    <row r="99" spans="1:25">
      <c r="A99">
        <v>2000</v>
      </c>
      <c r="B99" t="s">
        <v>266</v>
      </c>
      <c r="C99" s="34" t="s">
        <v>106</v>
      </c>
      <c r="D99" s="4">
        <v>30165</v>
      </c>
      <c r="E99" s="4">
        <v>2421</v>
      </c>
      <c r="F99" s="4">
        <v>1055</v>
      </c>
      <c r="G99" s="4">
        <v>304</v>
      </c>
      <c r="H99" s="4">
        <v>426</v>
      </c>
      <c r="I99" s="4">
        <v>393</v>
      </c>
      <c r="J99" s="4">
        <v>819</v>
      </c>
      <c r="K99" s="4">
        <v>597</v>
      </c>
      <c r="L99" s="4">
        <v>1550</v>
      </c>
      <c r="M99" s="4">
        <v>733</v>
      </c>
      <c r="N99" s="4">
        <v>2325</v>
      </c>
      <c r="O99" s="4">
        <v>648</v>
      </c>
      <c r="P99" s="4">
        <v>1774</v>
      </c>
      <c r="Q99" s="4">
        <v>452</v>
      </c>
      <c r="R99" s="4">
        <v>876</v>
      </c>
      <c r="S99" s="4">
        <v>630</v>
      </c>
      <c r="T99" s="4">
        <v>1059</v>
      </c>
      <c r="U99" s="4">
        <v>779</v>
      </c>
      <c r="V99" s="4">
        <v>9132</v>
      </c>
      <c r="W99" s="4">
        <v>357</v>
      </c>
      <c r="X99" s="4">
        <v>951</v>
      </c>
      <c r="Y99" s="4">
        <v>2884</v>
      </c>
    </row>
    <row r="100" spans="1:25">
      <c r="A100">
        <v>2000</v>
      </c>
      <c r="B100" t="s">
        <v>273</v>
      </c>
      <c r="C100" t="s">
        <v>274</v>
      </c>
      <c r="D100" s="4">
        <v>11523</v>
      </c>
      <c r="E100" s="4">
        <v>315</v>
      </c>
      <c r="F100" s="4">
        <v>224</v>
      </c>
      <c r="G100" s="4">
        <v>122</v>
      </c>
      <c r="H100" s="4">
        <v>115</v>
      </c>
      <c r="I100" s="4">
        <v>187</v>
      </c>
      <c r="J100" s="4">
        <v>217</v>
      </c>
      <c r="K100" s="4">
        <v>93</v>
      </c>
      <c r="L100" s="4">
        <v>333</v>
      </c>
      <c r="M100" s="4">
        <v>321</v>
      </c>
      <c r="N100" s="4">
        <v>870</v>
      </c>
      <c r="O100" s="4">
        <v>221</v>
      </c>
      <c r="P100" s="4">
        <v>361</v>
      </c>
      <c r="Q100" s="4">
        <v>167</v>
      </c>
      <c r="R100" s="4">
        <v>403</v>
      </c>
      <c r="S100" s="4">
        <v>174</v>
      </c>
      <c r="T100" s="4">
        <v>581</v>
      </c>
      <c r="U100" s="4">
        <v>384</v>
      </c>
      <c r="V100" s="4">
        <v>4733</v>
      </c>
      <c r="W100" s="4">
        <v>107</v>
      </c>
      <c r="X100" s="4">
        <v>370</v>
      </c>
      <c r="Y100" s="4">
        <v>1225</v>
      </c>
    </row>
    <row r="101" spans="1:25">
      <c r="A101">
        <v>2000</v>
      </c>
      <c r="B101" t="s">
        <v>273</v>
      </c>
      <c r="C101" t="s">
        <v>267</v>
      </c>
      <c r="D101" s="4">
        <v>2105</v>
      </c>
      <c r="E101" s="4">
        <v>92</v>
      </c>
      <c r="F101" s="4">
        <v>62</v>
      </c>
      <c r="G101" s="4">
        <v>19</v>
      </c>
      <c r="H101" s="4">
        <v>31</v>
      </c>
      <c r="I101" s="4">
        <v>30</v>
      </c>
      <c r="J101" s="4">
        <v>30</v>
      </c>
      <c r="K101" s="4">
        <v>26</v>
      </c>
      <c r="L101" s="4">
        <v>61</v>
      </c>
      <c r="M101" s="4">
        <v>72</v>
      </c>
      <c r="N101" s="4">
        <v>112</v>
      </c>
      <c r="O101" s="4">
        <v>44</v>
      </c>
      <c r="P101" s="4">
        <v>101</v>
      </c>
      <c r="Q101" s="4">
        <v>46</v>
      </c>
      <c r="R101" s="4">
        <v>64</v>
      </c>
      <c r="S101" s="4">
        <v>51</v>
      </c>
      <c r="T101" s="4">
        <v>86</v>
      </c>
      <c r="U101" s="4">
        <v>81</v>
      </c>
      <c r="V101" s="4">
        <v>738</v>
      </c>
      <c r="W101" s="4">
        <v>28</v>
      </c>
      <c r="X101" s="4">
        <v>83</v>
      </c>
      <c r="Y101" s="4">
        <v>248</v>
      </c>
    </row>
    <row r="102" spans="1:25">
      <c r="A102">
        <v>2000</v>
      </c>
      <c r="B102" t="s">
        <v>273</v>
      </c>
      <c r="C102" t="s">
        <v>268</v>
      </c>
      <c r="D102" s="4">
        <v>90</v>
      </c>
      <c r="E102" s="4">
        <v>8</v>
      </c>
      <c r="F102" s="4">
        <v>0</v>
      </c>
      <c r="G102" s="4">
        <v>0</v>
      </c>
      <c r="H102" s="4">
        <v>2</v>
      </c>
      <c r="I102" s="4">
        <v>2</v>
      </c>
      <c r="J102" s="4">
        <v>0</v>
      </c>
      <c r="K102" s="4">
        <v>0</v>
      </c>
      <c r="L102" s="4">
        <v>0</v>
      </c>
      <c r="M102" s="4">
        <v>10</v>
      </c>
      <c r="N102" s="4">
        <v>2</v>
      </c>
      <c r="O102" s="4">
        <v>4</v>
      </c>
      <c r="P102" s="4">
        <v>0</v>
      </c>
      <c r="Q102" s="4">
        <v>2</v>
      </c>
      <c r="R102" s="4">
        <v>0</v>
      </c>
      <c r="S102" s="4">
        <v>0</v>
      </c>
      <c r="T102" s="4">
        <v>10</v>
      </c>
      <c r="U102" s="4">
        <v>0</v>
      </c>
      <c r="V102" s="4">
        <v>41</v>
      </c>
      <c r="W102" s="4">
        <v>0</v>
      </c>
      <c r="X102" s="4">
        <v>0</v>
      </c>
      <c r="Y102" s="4">
        <v>9</v>
      </c>
    </row>
    <row r="103" spans="1:25">
      <c r="A103">
        <v>2000</v>
      </c>
      <c r="B103" t="s">
        <v>273</v>
      </c>
      <c r="C103" t="s">
        <v>269</v>
      </c>
      <c r="D103" s="4">
        <v>88</v>
      </c>
      <c r="E103" s="4">
        <v>0</v>
      </c>
      <c r="F103" s="4">
        <v>0</v>
      </c>
      <c r="G103" s="4">
        <v>2</v>
      </c>
      <c r="H103" s="4">
        <v>0</v>
      </c>
      <c r="I103" s="4">
        <v>0</v>
      </c>
      <c r="J103" s="4">
        <v>0</v>
      </c>
      <c r="K103" s="4">
        <v>0</v>
      </c>
      <c r="L103" s="4">
        <v>0</v>
      </c>
      <c r="M103" s="4">
        <v>6</v>
      </c>
      <c r="N103" s="4">
        <v>0</v>
      </c>
      <c r="O103" s="4">
        <v>4</v>
      </c>
      <c r="P103" s="4">
        <v>0</v>
      </c>
      <c r="Q103" s="4">
        <v>2</v>
      </c>
      <c r="R103" s="4">
        <v>0</v>
      </c>
      <c r="S103" s="4">
        <v>0</v>
      </c>
      <c r="T103" s="4">
        <v>5</v>
      </c>
      <c r="U103" s="4">
        <v>0</v>
      </c>
      <c r="V103" s="4">
        <v>59</v>
      </c>
      <c r="W103" s="4">
        <v>3</v>
      </c>
      <c r="X103" s="4">
        <v>0</v>
      </c>
      <c r="Y103" s="4">
        <v>7</v>
      </c>
    </row>
    <row r="104" spans="1:25">
      <c r="A104">
        <v>2000</v>
      </c>
      <c r="B104" t="s">
        <v>273</v>
      </c>
      <c r="C104" t="s">
        <v>270</v>
      </c>
      <c r="D104" s="4">
        <v>31</v>
      </c>
      <c r="E104" s="4">
        <v>0</v>
      </c>
      <c r="F104" s="4">
        <v>5</v>
      </c>
      <c r="G104" s="4">
        <v>0</v>
      </c>
      <c r="H104" s="4">
        <v>0</v>
      </c>
      <c r="I104" s="4">
        <v>0</v>
      </c>
      <c r="J104" s="4">
        <v>0</v>
      </c>
      <c r="K104" s="4">
        <v>0</v>
      </c>
      <c r="L104" s="4">
        <v>8</v>
      </c>
      <c r="M104" s="4">
        <v>0</v>
      </c>
      <c r="N104" s="4">
        <v>0</v>
      </c>
      <c r="O104" s="4">
        <v>0</v>
      </c>
      <c r="P104" s="4">
        <v>0</v>
      </c>
      <c r="Q104" s="4">
        <v>0</v>
      </c>
      <c r="R104" s="4">
        <v>3</v>
      </c>
      <c r="S104" s="4">
        <v>0</v>
      </c>
      <c r="T104" s="4">
        <v>0</v>
      </c>
      <c r="U104" s="4">
        <v>0</v>
      </c>
      <c r="V104" s="4">
        <v>15</v>
      </c>
      <c r="W104" s="4">
        <v>0</v>
      </c>
      <c r="X104" s="4">
        <v>0</v>
      </c>
      <c r="Y104" s="4">
        <v>0</v>
      </c>
    </row>
    <row r="105" spans="1:25">
      <c r="A105">
        <v>2000</v>
      </c>
      <c r="B105" t="s">
        <v>273</v>
      </c>
      <c r="C105" t="s">
        <v>271</v>
      </c>
      <c r="D105" s="4">
        <v>16</v>
      </c>
      <c r="E105" s="4">
        <v>0</v>
      </c>
      <c r="F105" s="4">
        <v>0</v>
      </c>
      <c r="G105" s="4">
        <v>0</v>
      </c>
      <c r="H105" s="4">
        <v>0</v>
      </c>
      <c r="I105" s="4">
        <v>0</v>
      </c>
      <c r="J105" s="4">
        <v>0</v>
      </c>
      <c r="K105" s="4">
        <v>0</v>
      </c>
      <c r="L105" s="4">
        <v>0</v>
      </c>
      <c r="M105" s="4">
        <v>0</v>
      </c>
      <c r="N105" s="4">
        <v>4</v>
      </c>
      <c r="O105" s="4">
        <v>0</v>
      </c>
      <c r="P105" s="4">
        <v>0</v>
      </c>
      <c r="Q105" s="4">
        <v>0</v>
      </c>
      <c r="R105" s="4">
        <v>0</v>
      </c>
      <c r="S105" s="4">
        <v>0</v>
      </c>
      <c r="T105" s="4">
        <v>0</v>
      </c>
      <c r="U105" s="4">
        <v>0</v>
      </c>
      <c r="V105" s="4">
        <v>12</v>
      </c>
      <c r="W105" s="4">
        <v>0</v>
      </c>
      <c r="X105" s="4">
        <v>0</v>
      </c>
      <c r="Y105" s="4">
        <v>0</v>
      </c>
    </row>
    <row r="106" spans="1:25">
      <c r="A106">
        <v>2000</v>
      </c>
      <c r="B106" t="s">
        <v>273</v>
      </c>
      <c r="C106" t="s">
        <v>272</v>
      </c>
      <c r="D106" s="4">
        <v>2</v>
      </c>
      <c r="E106" s="4">
        <v>0</v>
      </c>
      <c r="F106" s="4">
        <v>0</v>
      </c>
      <c r="G106" s="4">
        <v>0</v>
      </c>
      <c r="H106" s="4">
        <v>0</v>
      </c>
      <c r="I106" s="4">
        <v>0</v>
      </c>
      <c r="J106" s="4">
        <v>0</v>
      </c>
      <c r="K106" s="4">
        <v>0</v>
      </c>
      <c r="L106" s="4">
        <v>0</v>
      </c>
      <c r="M106" s="4">
        <v>2</v>
      </c>
      <c r="N106" s="4">
        <v>0</v>
      </c>
      <c r="O106" s="4">
        <v>0</v>
      </c>
      <c r="P106" s="4">
        <v>0</v>
      </c>
      <c r="Q106" s="4">
        <v>0</v>
      </c>
      <c r="R106" s="4">
        <v>0</v>
      </c>
      <c r="S106" s="4">
        <v>0</v>
      </c>
      <c r="T106" s="4">
        <v>0</v>
      </c>
      <c r="U106" s="4">
        <v>0</v>
      </c>
      <c r="V106" s="4">
        <v>0</v>
      </c>
      <c r="W106" s="4">
        <v>0</v>
      </c>
      <c r="X106" s="4">
        <v>0</v>
      </c>
      <c r="Y106" s="4">
        <v>0</v>
      </c>
    </row>
    <row r="107" spans="1:25">
      <c r="A107">
        <v>2000</v>
      </c>
      <c r="B107" t="s">
        <v>273</v>
      </c>
      <c r="C107" s="34" t="s">
        <v>106</v>
      </c>
      <c r="D107" s="4">
        <v>13855</v>
      </c>
      <c r="E107" s="4">
        <v>415</v>
      </c>
      <c r="F107" s="4">
        <v>291</v>
      </c>
      <c r="G107" s="4">
        <v>143</v>
      </c>
      <c r="H107" s="4">
        <v>148</v>
      </c>
      <c r="I107" s="4">
        <v>219</v>
      </c>
      <c r="J107" s="4">
        <v>247</v>
      </c>
      <c r="K107" s="4">
        <v>119</v>
      </c>
      <c r="L107" s="4">
        <v>402</v>
      </c>
      <c r="M107" s="4">
        <v>411</v>
      </c>
      <c r="N107" s="4">
        <v>988</v>
      </c>
      <c r="O107" s="4">
        <v>273</v>
      </c>
      <c r="P107" s="4">
        <v>462</v>
      </c>
      <c r="Q107" s="4">
        <v>217</v>
      </c>
      <c r="R107" s="4">
        <v>470</v>
      </c>
      <c r="S107" s="4">
        <v>225</v>
      </c>
      <c r="T107" s="4">
        <v>682</v>
      </c>
      <c r="U107" s="4">
        <v>465</v>
      </c>
      <c r="V107" s="4">
        <v>5598</v>
      </c>
      <c r="W107" s="4">
        <v>138</v>
      </c>
      <c r="X107" s="4">
        <v>453</v>
      </c>
      <c r="Y107" s="4">
        <v>1489</v>
      </c>
    </row>
    <row r="109" spans="1:25">
      <c r="A109" t="s">
        <v>49</v>
      </c>
    </row>
  </sheetData>
  <sheetCalcPr fullCalcOnLoad="1"/>
  <sortState ref="A4:Y107">
    <sortCondition descending="1" ref="A4:A107"/>
    <sortCondition ref="B4:B107"/>
    <sortCondition ref="C4:C107"/>
  </sortState>
  <mergeCells count="1">
    <mergeCell ref="A1:K1"/>
  </mergeCells>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195"/>
  <sheetViews>
    <sheetView workbookViewId="0">
      <selection activeCell="F21" sqref="F21"/>
    </sheetView>
  </sheetViews>
  <sheetFormatPr baseColWidth="10" defaultColWidth="8.83203125" defaultRowHeight="12"/>
  <cols>
    <col min="1" max="1" width="15.33203125" style="17" customWidth="1"/>
    <col min="2" max="2" width="12.1640625" style="17" customWidth="1"/>
    <col min="3" max="3" width="6.6640625" style="17" customWidth="1"/>
    <col min="4" max="4" width="6.5" style="17" customWidth="1"/>
    <col min="5" max="5" width="6.6640625" style="17" customWidth="1"/>
    <col min="6" max="6" width="6.5" style="17" customWidth="1"/>
    <col min="7" max="7" width="7.1640625" style="17" customWidth="1"/>
    <col min="8" max="10" width="7" style="17" customWidth="1"/>
    <col min="11" max="11" width="7.1640625" style="17" customWidth="1"/>
    <col min="12" max="12" width="7.5" style="17" customWidth="1"/>
    <col min="13" max="13" width="7" style="17" customWidth="1"/>
    <col min="14" max="16" width="7.1640625" style="17" customWidth="1"/>
    <col min="17" max="17" width="7.6640625" style="17" customWidth="1"/>
    <col min="18" max="18" width="7.5" style="17" customWidth="1"/>
    <col min="19" max="19" width="8.1640625" style="17" customWidth="1"/>
    <col min="20" max="21" width="8" style="17" customWidth="1"/>
    <col min="22" max="22" width="8.33203125" style="17" customWidth="1"/>
    <col min="23" max="16384" width="8.83203125" style="17"/>
  </cols>
  <sheetData>
    <row r="1" spans="1:29">
      <c r="A1" s="19" t="s">
        <v>262</v>
      </c>
      <c r="B1" s="19"/>
    </row>
    <row r="2" spans="1:29">
      <c r="A2" s="19" t="s">
        <v>261</v>
      </c>
      <c r="B2" s="19"/>
    </row>
    <row r="3" spans="1:29">
      <c r="A3" s="17" t="s">
        <v>260</v>
      </c>
    </row>
    <row r="4" spans="1:29">
      <c r="A4" s="19"/>
      <c r="B4" s="19"/>
      <c r="C4" s="20"/>
      <c r="D4" s="19"/>
      <c r="E4" s="19"/>
      <c r="G4" s="19"/>
      <c r="N4" s="23"/>
    </row>
    <row r="5" spans="1:29">
      <c r="A5" s="19" t="s">
        <v>259</v>
      </c>
      <c r="B5" s="19" t="s">
        <v>258</v>
      </c>
      <c r="C5" s="19">
        <v>1990</v>
      </c>
      <c r="D5" s="19">
        <v>1991</v>
      </c>
      <c r="E5" s="19">
        <v>1992</v>
      </c>
      <c r="F5" s="19">
        <v>1993</v>
      </c>
      <c r="G5" s="19">
        <v>1994</v>
      </c>
      <c r="H5" s="19">
        <v>1995</v>
      </c>
      <c r="I5" s="19">
        <v>1996</v>
      </c>
      <c r="J5" s="19">
        <v>1997</v>
      </c>
      <c r="K5" s="19">
        <v>1998</v>
      </c>
      <c r="L5" s="19">
        <v>1999</v>
      </c>
      <c r="M5" s="19">
        <v>2000</v>
      </c>
      <c r="N5" s="23">
        <v>2001</v>
      </c>
      <c r="O5" s="19">
        <v>2002</v>
      </c>
      <c r="P5" s="23">
        <v>2003</v>
      </c>
      <c r="Q5" s="23">
        <v>2004</v>
      </c>
      <c r="R5" s="23">
        <v>2005</v>
      </c>
      <c r="S5" s="23">
        <v>2006</v>
      </c>
      <c r="T5" s="23">
        <v>2007</v>
      </c>
      <c r="U5" s="23">
        <v>2008</v>
      </c>
      <c r="V5" s="23">
        <v>2009</v>
      </c>
      <c r="W5" s="23">
        <v>2010</v>
      </c>
      <c r="X5" s="23">
        <v>2011</v>
      </c>
      <c r="Y5" s="23">
        <v>2012</v>
      </c>
      <c r="Z5" s="23">
        <v>2013</v>
      </c>
      <c r="AA5" s="23">
        <v>2014</v>
      </c>
      <c r="AB5" s="23">
        <v>2015</v>
      </c>
    </row>
    <row r="6" spans="1:29">
      <c r="A6" s="19" t="s">
        <v>303</v>
      </c>
      <c r="C6" s="25">
        <v>7832</v>
      </c>
      <c r="D6" s="25">
        <v>7694</v>
      </c>
      <c r="E6" s="25">
        <v>8280</v>
      </c>
      <c r="F6" s="25">
        <v>8972</v>
      </c>
      <c r="G6" s="25">
        <v>9445</v>
      </c>
      <c r="H6" s="25">
        <v>8279</v>
      </c>
      <c r="I6" s="25">
        <v>7808</v>
      </c>
      <c r="J6" s="18">
        <v>9349</v>
      </c>
      <c r="K6" s="24">
        <v>11863</v>
      </c>
      <c r="L6" s="18">
        <v>10637</v>
      </c>
      <c r="M6" s="18">
        <v>9376</v>
      </c>
      <c r="N6" s="24">
        <v>9290</v>
      </c>
      <c r="O6" s="18">
        <v>9731</v>
      </c>
      <c r="P6" s="24">
        <v>10435</v>
      </c>
      <c r="Q6" s="24">
        <v>11837</v>
      </c>
      <c r="R6" s="18">
        <v>11885</v>
      </c>
      <c r="S6" s="18">
        <v>9236</v>
      </c>
      <c r="T6" s="18">
        <v>7746</v>
      </c>
      <c r="U6" s="18">
        <v>5220</v>
      </c>
      <c r="V6" s="18">
        <v>3786</v>
      </c>
      <c r="W6" s="18">
        <v>3932</v>
      </c>
      <c r="X6" s="18">
        <v>3173</v>
      </c>
      <c r="Y6" s="18">
        <v>4669</v>
      </c>
      <c r="Z6" s="18">
        <v>5424</v>
      </c>
      <c r="AA6" s="18">
        <v>5329</v>
      </c>
      <c r="AB6" s="18">
        <v>6077</v>
      </c>
    </row>
    <row r="7" spans="1:29">
      <c r="A7" s="19"/>
      <c r="B7" s="19"/>
      <c r="C7" s="19"/>
      <c r="D7" s="19"/>
      <c r="E7" s="19"/>
      <c r="F7" s="19"/>
      <c r="G7" s="19"/>
      <c r="H7" s="19"/>
      <c r="I7" s="19"/>
      <c r="J7" s="19"/>
      <c r="K7" s="19"/>
      <c r="L7" s="19"/>
      <c r="M7" s="19"/>
      <c r="N7" s="23"/>
      <c r="O7" s="19"/>
      <c r="P7" s="23"/>
      <c r="Q7" s="23"/>
      <c r="Y7" s="18"/>
    </row>
    <row r="8" spans="1:29">
      <c r="A8" s="19" t="s">
        <v>257</v>
      </c>
      <c r="B8" s="19" t="s">
        <v>341</v>
      </c>
      <c r="C8" s="21">
        <v>20</v>
      </c>
      <c r="D8" s="21">
        <v>16</v>
      </c>
      <c r="E8" s="21">
        <v>18</v>
      </c>
      <c r="F8" s="21">
        <v>8</v>
      </c>
      <c r="G8" s="21">
        <v>10</v>
      </c>
      <c r="H8" s="21">
        <v>22</v>
      </c>
      <c r="I8" s="21">
        <v>36</v>
      </c>
      <c r="J8" s="21">
        <v>26</v>
      </c>
      <c r="K8" s="21">
        <v>24</v>
      </c>
      <c r="L8" s="21">
        <v>20</v>
      </c>
      <c r="M8" s="21">
        <v>14</v>
      </c>
      <c r="N8" s="22">
        <v>8</v>
      </c>
      <c r="O8" s="21">
        <v>16</v>
      </c>
      <c r="P8" s="22">
        <v>13</v>
      </c>
      <c r="Q8" s="22">
        <v>23</v>
      </c>
      <c r="R8" s="21">
        <v>13</v>
      </c>
      <c r="S8" s="21">
        <v>8</v>
      </c>
      <c r="T8" s="17">
        <v>8</v>
      </c>
      <c r="U8" s="17">
        <v>4</v>
      </c>
      <c r="V8" s="17">
        <v>4</v>
      </c>
      <c r="W8" s="17">
        <v>3</v>
      </c>
      <c r="X8" s="17">
        <v>0</v>
      </c>
      <c r="Y8" s="18">
        <v>7</v>
      </c>
      <c r="Z8" s="21">
        <v>5</v>
      </c>
      <c r="AA8" s="17">
        <v>2</v>
      </c>
      <c r="AB8" s="21">
        <v>4</v>
      </c>
      <c r="AC8" s="21"/>
    </row>
    <row r="9" spans="1:29">
      <c r="A9" s="19" t="s">
        <v>256</v>
      </c>
      <c r="B9" s="19" t="s">
        <v>333</v>
      </c>
      <c r="C9" s="21">
        <v>15</v>
      </c>
      <c r="D9" s="21">
        <v>19</v>
      </c>
      <c r="E9" s="21">
        <v>46</v>
      </c>
      <c r="F9" s="21">
        <v>49</v>
      </c>
      <c r="G9" s="21">
        <v>34</v>
      </c>
      <c r="H9" s="21">
        <v>27</v>
      </c>
      <c r="I9" s="21">
        <v>23</v>
      </c>
      <c r="J9" s="21">
        <v>16</v>
      </c>
      <c r="K9" s="21">
        <v>33</v>
      </c>
      <c r="L9" s="21">
        <v>40</v>
      </c>
      <c r="M9" s="21">
        <v>38</v>
      </c>
      <c r="N9" s="22">
        <v>22</v>
      </c>
      <c r="O9" s="21">
        <v>22</v>
      </c>
      <c r="P9" s="22">
        <v>21</v>
      </c>
      <c r="Q9" s="22">
        <v>13</v>
      </c>
      <c r="R9" s="21">
        <v>13</v>
      </c>
      <c r="S9" s="21">
        <v>8</v>
      </c>
      <c r="T9" s="17">
        <v>13</v>
      </c>
      <c r="U9" s="17">
        <v>5</v>
      </c>
      <c r="V9" s="17">
        <v>2</v>
      </c>
      <c r="W9" s="17">
        <v>5</v>
      </c>
      <c r="X9" s="17">
        <v>2</v>
      </c>
      <c r="Y9" s="18">
        <v>4</v>
      </c>
      <c r="Z9" s="21">
        <v>3</v>
      </c>
      <c r="AA9" s="17">
        <v>0</v>
      </c>
      <c r="AB9" s="21">
        <v>0</v>
      </c>
      <c r="AC9" s="21"/>
    </row>
    <row r="10" spans="1:29">
      <c r="A10" s="19" t="s">
        <v>255</v>
      </c>
      <c r="B10" s="19" t="s">
        <v>330</v>
      </c>
      <c r="C10" s="21">
        <v>24</v>
      </c>
      <c r="D10" s="21">
        <v>19</v>
      </c>
      <c r="E10" s="21">
        <v>32</v>
      </c>
      <c r="F10" s="21">
        <v>52</v>
      </c>
      <c r="G10" s="21">
        <v>12</v>
      </c>
      <c r="H10" s="21">
        <v>18</v>
      </c>
      <c r="I10" s="21">
        <v>14</v>
      </c>
      <c r="J10" s="21">
        <v>16</v>
      </c>
      <c r="K10" s="21">
        <v>32</v>
      </c>
      <c r="L10" s="21">
        <v>17</v>
      </c>
      <c r="M10" s="21">
        <v>22</v>
      </c>
      <c r="N10" s="22">
        <v>21</v>
      </c>
      <c r="O10" s="21">
        <v>28</v>
      </c>
      <c r="P10" s="22">
        <v>25</v>
      </c>
      <c r="Q10" s="22">
        <v>28</v>
      </c>
      <c r="R10" s="21">
        <v>17</v>
      </c>
      <c r="S10" s="21">
        <v>23</v>
      </c>
      <c r="T10" s="17">
        <v>11</v>
      </c>
      <c r="U10" s="17">
        <v>9</v>
      </c>
      <c r="V10" s="17">
        <v>9</v>
      </c>
      <c r="W10" s="17">
        <v>4</v>
      </c>
      <c r="X10" s="17">
        <v>4</v>
      </c>
      <c r="Y10" s="18">
        <v>3</v>
      </c>
      <c r="Z10" s="21">
        <v>3</v>
      </c>
      <c r="AA10" s="17">
        <v>5</v>
      </c>
      <c r="AB10" s="21">
        <v>2</v>
      </c>
      <c r="AC10" s="21"/>
    </row>
    <row r="11" spans="1:29">
      <c r="A11" s="19" t="s">
        <v>254</v>
      </c>
      <c r="B11" s="19" t="s">
        <v>336</v>
      </c>
      <c r="C11" s="21">
        <v>30</v>
      </c>
      <c r="D11" s="21">
        <v>39</v>
      </c>
      <c r="E11" s="21">
        <v>50</v>
      </c>
      <c r="F11" s="21">
        <v>48</v>
      </c>
      <c r="G11" s="21">
        <v>60</v>
      </c>
      <c r="H11" s="21">
        <v>66</v>
      </c>
      <c r="I11" s="21">
        <v>83</v>
      </c>
      <c r="J11" s="21">
        <v>144</v>
      </c>
      <c r="K11" s="21">
        <v>188</v>
      </c>
      <c r="L11" s="21">
        <v>172</v>
      </c>
      <c r="M11" s="21">
        <v>97</v>
      </c>
      <c r="N11" s="22">
        <v>89</v>
      </c>
      <c r="O11" s="21">
        <v>158</v>
      </c>
      <c r="P11" s="22">
        <v>151</v>
      </c>
      <c r="Q11" s="22">
        <v>95</v>
      </c>
      <c r="R11" s="21">
        <v>85</v>
      </c>
      <c r="S11" s="21">
        <v>58</v>
      </c>
      <c r="T11" s="17">
        <v>24</v>
      </c>
      <c r="U11" s="17">
        <v>18</v>
      </c>
      <c r="V11" s="17">
        <v>116</v>
      </c>
      <c r="W11" s="17">
        <v>20</v>
      </c>
      <c r="X11" s="17">
        <v>27</v>
      </c>
      <c r="Y11" s="18">
        <v>35</v>
      </c>
      <c r="Z11" s="21">
        <v>39</v>
      </c>
      <c r="AA11" s="17">
        <v>22</v>
      </c>
      <c r="AB11" s="21">
        <v>31</v>
      </c>
      <c r="AC11" s="21"/>
    </row>
    <row r="12" spans="1:29">
      <c r="A12" s="19" t="s">
        <v>304</v>
      </c>
      <c r="B12" s="19" t="s">
        <v>313</v>
      </c>
      <c r="C12" s="21">
        <v>15</v>
      </c>
      <c r="D12" s="21">
        <v>12</v>
      </c>
      <c r="E12" s="21">
        <v>14</v>
      </c>
      <c r="F12" s="21">
        <v>13</v>
      </c>
      <c r="G12" s="21">
        <v>14</v>
      </c>
      <c r="H12" s="21">
        <v>5</v>
      </c>
      <c r="I12" s="21">
        <v>17</v>
      </c>
      <c r="J12" s="21">
        <v>23</v>
      </c>
      <c r="K12" s="21">
        <v>26</v>
      </c>
      <c r="L12" s="21">
        <v>19</v>
      </c>
      <c r="M12" s="21">
        <v>16</v>
      </c>
      <c r="N12" s="22">
        <v>24</v>
      </c>
      <c r="O12" s="21">
        <v>23</v>
      </c>
      <c r="P12" s="22">
        <v>16</v>
      </c>
      <c r="Q12" s="22">
        <v>17</v>
      </c>
      <c r="R12" s="21">
        <v>8</v>
      </c>
      <c r="S12" s="21">
        <v>8</v>
      </c>
      <c r="T12" s="17">
        <v>9</v>
      </c>
      <c r="U12" s="17">
        <v>10</v>
      </c>
      <c r="V12" s="17">
        <v>3</v>
      </c>
      <c r="W12" s="17">
        <v>4</v>
      </c>
      <c r="X12" s="17">
        <v>3</v>
      </c>
      <c r="Y12" s="18">
        <v>1</v>
      </c>
      <c r="Z12" s="21">
        <v>4</v>
      </c>
      <c r="AA12" s="17">
        <v>6</v>
      </c>
      <c r="AB12" s="21">
        <v>3</v>
      </c>
      <c r="AC12" s="21"/>
    </row>
    <row r="13" spans="1:29">
      <c r="A13" s="19" t="s">
        <v>253</v>
      </c>
      <c r="B13" s="19" t="s">
        <v>333</v>
      </c>
      <c r="C13" s="21">
        <v>18</v>
      </c>
      <c r="D13" s="21">
        <v>22</v>
      </c>
      <c r="E13" s="21">
        <v>27</v>
      </c>
      <c r="F13" s="21">
        <v>25</v>
      </c>
      <c r="G13" s="21">
        <v>18</v>
      </c>
      <c r="H13" s="21">
        <v>18</v>
      </c>
      <c r="I13" s="21">
        <v>22</v>
      </c>
      <c r="J13" s="21">
        <v>25</v>
      </c>
      <c r="K13" s="21">
        <v>24</v>
      </c>
      <c r="L13" s="21">
        <v>49</v>
      </c>
      <c r="M13" s="21">
        <v>48</v>
      </c>
      <c r="N13" s="22">
        <v>24</v>
      </c>
      <c r="O13" s="21">
        <v>14</v>
      </c>
      <c r="P13" s="22">
        <v>17</v>
      </c>
      <c r="Q13" s="22">
        <v>30</v>
      </c>
      <c r="R13" s="21">
        <v>59</v>
      </c>
      <c r="S13" s="21">
        <v>38</v>
      </c>
      <c r="T13" s="17">
        <v>22</v>
      </c>
      <c r="U13" s="17">
        <v>23</v>
      </c>
      <c r="V13" s="17">
        <v>28</v>
      </c>
      <c r="W13" s="17">
        <v>9</v>
      </c>
      <c r="X13" s="17">
        <v>3</v>
      </c>
      <c r="Y13" s="18">
        <v>5</v>
      </c>
      <c r="Z13" s="21">
        <v>11</v>
      </c>
      <c r="AA13" s="17">
        <v>25</v>
      </c>
      <c r="AB13" s="21">
        <v>21</v>
      </c>
      <c r="AC13" s="21"/>
    </row>
    <row r="14" spans="1:29">
      <c r="A14" s="19" t="s">
        <v>252</v>
      </c>
      <c r="B14" s="19" t="s">
        <v>336</v>
      </c>
      <c r="C14" s="21">
        <v>69</v>
      </c>
      <c r="D14" s="21">
        <v>83</v>
      </c>
      <c r="E14" s="21">
        <v>99</v>
      </c>
      <c r="F14" s="21">
        <v>106</v>
      </c>
      <c r="G14" s="21">
        <v>98</v>
      </c>
      <c r="H14" s="21">
        <v>50</v>
      </c>
      <c r="I14" s="21">
        <v>66</v>
      </c>
      <c r="J14" s="21">
        <v>66</v>
      </c>
      <c r="K14" s="21">
        <v>89</v>
      </c>
      <c r="L14" s="21">
        <v>103</v>
      </c>
      <c r="M14" s="21">
        <v>103</v>
      </c>
      <c r="N14" s="22">
        <v>225</v>
      </c>
      <c r="O14" s="21">
        <v>91</v>
      </c>
      <c r="P14" s="22">
        <v>80</v>
      </c>
      <c r="Q14" s="22">
        <v>76</v>
      </c>
      <c r="R14" s="21">
        <v>257</v>
      </c>
      <c r="S14" s="21">
        <v>111</v>
      </c>
      <c r="T14" s="17">
        <v>74</v>
      </c>
      <c r="U14" s="17">
        <v>50</v>
      </c>
      <c r="V14" s="17">
        <v>49</v>
      </c>
      <c r="W14" s="17">
        <v>116</v>
      </c>
      <c r="X14" s="17">
        <v>124</v>
      </c>
      <c r="Y14" s="18">
        <v>57</v>
      </c>
      <c r="Z14" s="21">
        <v>38</v>
      </c>
      <c r="AA14" s="17">
        <v>10</v>
      </c>
      <c r="AB14" s="21">
        <v>28</v>
      </c>
      <c r="AC14" s="21"/>
    </row>
    <row r="15" spans="1:29">
      <c r="A15" s="19" t="s">
        <v>251</v>
      </c>
      <c r="B15" s="19" t="s">
        <v>333</v>
      </c>
      <c r="C15" s="21">
        <v>12</v>
      </c>
      <c r="D15" s="21">
        <v>16</v>
      </c>
      <c r="E15" s="21">
        <v>19</v>
      </c>
      <c r="F15" s="21">
        <v>29</v>
      </c>
      <c r="G15" s="21">
        <v>36</v>
      </c>
      <c r="H15" s="21">
        <v>19</v>
      </c>
      <c r="I15" s="21">
        <v>32</v>
      </c>
      <c r="J15" s="21">
        <v>21</v>
      </c>
      <c r="K15" s="21">
        <v>29</v>
      </c>
      <c r="L15" s="21">
        <v>27</v>
      </c>
      <c r="M15" s="21">
        <v>29</v>
      </c>
      <c r="N15" s="22">
        <v>16</v>
      </c>
      <c r="O15" s="21">
        <v>42</v>
      </c>
      <c r="P15" s="22">
        <v>35</v>
      </c>
      <c r="Q15" s="22">
        <v>30</v>
      </c>
      <c r="R15" s="21">
        <v>30</v>
      </c>
      <c r="S15" s="21">
        <v>27</v>
      </c>
      <c r="T15" s="17">
        <v>9</v>
      </c>
      <c r="U15" s="17">
        <v>5</v>
      </c>
      <c r="V15" s="17">
        <v>5</v>
      </c>
      <c r="W15" s="17">
        <v>2</v>
      </c>
      <c r="X15" s="17">
        <v>0</v>
      </c>
      <c r="Y15" s="18">
        <v>3</v>
      </c>
      <c r="Z15" s="21">
        <v>2</v>
      </c>
      <c r="AA15" s="17">
        <v>2</v>
      </c>
      <c r="AB15" s="21">
        <v>3</v>
      </c>
      <c r="AC15" s="21"/>
    </row>
    <row r="16" spans="1:29">
      <c r="A16" s="19" t="s">
        <v>250</v>
      </c>
      <c r="B16" s="19" t="s">
        <v>339</v>
      </c>
      <c r="C16" s="21">
        <v>19</v>
      </c>
      <c r="D16" s="21">
        <v>38</v>
      </c>
      <c r="E16" s="21">
        <v>43</v>
      </c>
      <c r="F16" s="21">
        <v>40</v>
      </c>
      <c r="G16" s="21">
        <v>48</v>
      </c>
      <c r="H16" s="21">
        <v>29</v>
      </c>
      <c r="I16" s="21">
        <v>45</v>
      </c>
      <c r="J16" s="21">
        <v>43</v>
      </c>
      <c r="K16" s="21">
        <v>41</v>
      </c>
      <c r="L16" s="21">
        <v>46</v>
      </c>
      <c r="M16" s="21">
        <v>40</v>
      </c>
      <c r="N16" s="22">
        <v>90</v>
      </c>
      <c r="O16" s="21">
        <v>61</v>
      </c>
      <c r="P16" s="22">
        <v>76</v>
      </c>
      <c r="Q16" s="22">
        <v>28</v>
      </c>
      <c r="R16" s="21">
        <v>16</v>
      </c>
      <c r="S16" s="21">
        <v>49</v>
      </c>
      <c r="T16" s="17">
        <v>8</v>
      </c>
      <c r="U16" s="17">
        <v>25</v>
      </c>
      <c r="V16" s="17">
        <v>47</v>
      </c>
      <c r="W16" s="17">
        <v>65</v>
      </c>
      <c r="X16" s="17">
        <v>54</v>
      </c>
      <c r="Y16" s="18">
        <v>42</v>
      </c>
      <c r="Z16" s="21">
        <v>47</v>
      </c>
      <c r="AA16" s="17">
        <v>86</v>
      </c>
      <c r="AB16" s="21">
        <v>118</v>
      </c>
      <c r="AC16" s="21"/>
    </row>
    <row r="17" spans="1:29">
      <c r="A17" s="19" t="s">
        <v>249</v>
      </c>
      <c r="B17" s="19" t="s">
        <v>313</v>
      </c>
      <c r="C17" s="21">
        <v>15</v>
      </c>
      <c r="D17" s="21">
        <v>9</v>
      </c>
      <c r="E17" s="21">
        <v>15</v>
      </c>
      <c r="F17" s="21">
        <v>18</v>
      </c>
      <c r="G17" s="21">
        <v>19</v>
      </c>
      <c r="H17" s="21">
        <v>12</v>
      </c>
      <c r="I17" s="21">
        <v>14</v>
      </c>
      <c r="J17" s="21">
        <v>8</v>
      </c>
      <c r="K17" s="21">
        <v>14</v>
      </c>
      <c r="L17" s="21">
        <v>20</v>
      </c>
      <c r="M17" s="21">
        <v>20</v>
      </c>
      <c r="N17" s="22">
        <v>20</v>
      </c>
      <c r="O17" s="21">
        <v>20</v>
      </c>
      <c r="P17" s="22">
        <v>11</v>
      </c>
      <c r="Q17" s="22">
        <v>7</v>
      </c>
      <c r="R17" s="21">
        <v>6</v>
      </c>
      <c r="S17" s="21">
        <v>12</v>
      </c>
      <c r="T17" s="17">
        <v>15</v>
      </c>
      <c r="U17" s="17">
        <v>4</v>
      </c>
      <c r="V17" s="17">
        <v>7</v>
      </c>
      <c r="W17" s="17">
        <v>2</v>
      </c>
      <c r="X17" s="17">
        <v>1</v>
      </c>
      <c r="Y17" s="18">
        <v>2</v>
      </c>
      <c r="Z17" s="21">
        <v>2</v>
      </c>
      <c r="AA17" s="17">
        <v>2</v>
      </c>
      <c r="AB17" s="21">
        <v>2</v>
      </c>
      <c r="AC17" s="21"/>
    </row>
    <row r="18" spans="1:29">
      <c r="A18" s="19" t="s">
        <v>248</v>
      </c>
      <c r="B18" s="19" t="s">
        <v>336</v>
      </c>
      <c r="C18" s="21">
        <v>18</v>
      </c>
      <c r="D18" s="21">
        <v>113</v>
      </c>
      <c r="E18" s="21">
        <v>143</v>
      </c>
      <c r="F18" s="21">
        <v>28</v>
      </c>
      <c r="G18" s="21">
        <v>6</v>
      </c>
      <c r="H18" s="21">
        <v>21</v>
      </c>
      <c r="I18" s="21">
        <v>26</v>
      </c>
      <c r="J18" s="21">
        <v>33</v>
      </c>
      <c r="K18" s="21">
        <v>37</v>
      </c>
      <c r="L18" s="21">
        <v>40</v>
      </c>
      <c r="M18" s="21">
        <v>33</v>
      </c>
      <c r="N18" s="22">
        <v>40</v>
      </c>
      <c r="O18" s="21">
        <v>61</v>
      </c>
      <c r="P18" s="22">
        <v>309</v>
      </c>
      <c r="Q18" s="22">
        <v>96</v>
      </c>
      <c r="R18" s="21">
        <v>71</v>
      </c>
      <c r="S18" s="21">
        <v>99</v>
      </c>
      <c r="T18" s="17">
        <v>49</v>
      </c>
      <c r="U18" s="17">
        <v>48</v>
      </c>
      <c r="V18" s="17">
        <v>19</v>
      </c>
      <c r="W18" s="17">
        <v>23</v>
      </c>
      <c r="X18" s="17">
        <v>24</v>
      </c>
      <c r="Y18" s="18">
        <v>25</v>
      </c>
      <c r="Z18" s="21">
        <v>105</v>
      </c>
      <c r="AA18" s="17">
        <v>6</v>
      </c>
      <c r="AB18" s="21">
        <v>16</v>
      </c>
      <c r="AC18" s="21"/>
    </row>
    <row r="19" spans="1:29">
      <c r="A19" s="19" t="s">
        <v>247</v>
      </c>
      <c r="B19" s="19" t="s">
        <v>341</v>
      </c>
      <c r="C19" s="21">
        <v>4</v>
      </c>
      <c r="D19" s="21">
        <v>8</v>
      </c>
      <c r="E19" s="21">
        <v>15</v>
      </c>
      <c r="F19" s="21">
        <v>17</v>
      </c>
      <c r="G19" s="21">
        <v>21</v>
      </c>
      <c r="H19" s="21">
        <v>21</v>
      </c>
      <c r="I19" s="21">
        <v>27</v>
      </c>
      <c r="J19" s="21">
        <v>20</v>
      </c>
      <c r="K19" s="21">
        <v>26</v>
      </c>
      <c r="L19" s="21">
        <v>37</v>
      </c>
      <c r="M19" s="21">
        <v>21</v>
      </c>
      <c r="N19" s="22">
        <v>16</v>
      </c>
      <c r="O19" s="21">
        <v>11</v>
      </c>
      <c r="P19" s="22">
        <v>6</v>
      </c>
      <c r="Q19" s="22">
        <v>15</v>
      </c>
      <c r="R19" s="21">
        <v>8</v>
      </c>
      <c r="S19" s="21">
        <v>22</v>
      </c>
      <c r="T19" s="17">
        <v>12</v>
      </c>
      <c r="U19" s="17">
        <v>4</v>
      </c>
      <c r="V19" s="17">
        <v>6</v>
      </c>
      <c r="W19" s="17">
        <v>9</v>
      </c>
      <c r="X19" s="17">
        <v>5</v>
      </c>
      <c r="Y19" s="18">
        <v>7</v>
      </c>
      <c r="Z19" s="21">
        <v>12</v>
      </c>
      <c r="AA19" s="17">
        <v>7</v>
      </c>
      <c r="AB19" s="21">
        <v>5</v>
      </c>
      <c r="AC19" s="21"/>
    </row>
    <row r="20" spans="1:29">
      <c r="A20" s="19" t="s">
        <v>246</v>
      </c>
      <c r="B20" s="19" t="s">
        <v>351</v>
      </c>
      <c r="C20" s="21">
        <v>10</v>
      </c>
      <c r="D20" s="21">
        <v>7</v>
      </c>
      <c r="E20" s="21">
        <v>11</v>
      </c>
      <c r="F20" s="21">
        <v>8</v>
      </c>
      <c r="G20" s="21">
        <v>9</v>
      </c>
      <c r="H20" s="21">
        <v>12</v>
      </c>
      <c r="I20" s="21">
        <v>8</v>
      </c>
      <c r="J20" s="21">
        <v>5</v>
      </c>
      <c r="K20" s="21">
        <v>6</v>
      </c>
      <c r="L20" s="21">
        <v>15</v>
      </c>
      <c r="M20" s="21">
        <v>11</v>
      </c>
      <c r="N20" s="22">
        <v>13</v>
      </c>
      <c r="O20" s="21">
        <v>9</v>
      </c>
      <c r="P20" s="22">
        <v>11</v>
      </c>
      <c r="Q20" s="22">
        <v>11</v>
      </c>
      <c r="R20" s="21">
        <v>9</v>
      </c>
      <c r="S20" s="21">
        <v>12</v>
      </c>
      <c r="T20" s="17">
        <v>8</v>
      </c>
      <c r="U20" s="17">
        <v>2</v>
      </c>
      <c r="V20" s="17">
        <v>1</v>
      </c>
      <c r="W20" s="17">
        <v>4</v>
      </c>
      <c r="X20" s="17">
        <v>2</v>
      </c>
      <c r="Y20" s="18">
        <v>3</v>
      </c>
      <c r="Z20" s="21">
        <v>1</v>
      </c>
      <c r="AA20" s="17">
        <v>2</v>
      </c>
      <c r="AB20" s="21">
        <v>0</v>
      </c>
      <c r="AC20" s="21"/>
    </row>
    <row r="21" spans="1:29">
      <c r="A21" s="19" t="s">
        <v>245</v>
      </c>
      <c r="B21" s="19" t="s">
        <v>333</v>
      </c>
      <c r="C21" s="21">
        <v>87</v>
      </c>
      <c r="D21" s="21">
        <v>63</v>
      </c>
      <c r="E21" s="21">
        <v>135</v>
      </c>
      <c r="F21" s="21">
        <v>86</v>
      </c>
      <c r="G21" s="21">
        <v>116</v>
      </c>
      <c r="H21" s="21">
        <v>57</v>
      </c>
      <c r="I21" s="21">
        <v>52</v>
      </c>
      <c r="J21" s="21">
        <v>42</v>
      </c>
      <c r="K21" s="21">
        <v>39</v>
      </c>
      <c r="L21" s="21">
        <v>54</v>
      </c>
      <c r="M21" s="21">
        <v>38</v>
      </c>
      <c r="N21" s="22">
        <v>44</v>
      </c>
      <c r="O21" s="21">
        <v>60</v>
      </c>
      <c r="P21" s="22">
        <v>34</v>
      </c>
      <c r="Q21" s="22">
        <v>46</v>
      </c>
      <c r="R21" s="21">
        <v>80</v>
      </c>
      <c r="S21" s="21">
        <v>33</v>
      </c>
      <c r="T21" s="17">
        <v>33</v>
      </c>
      <c r="U21" s="17">
        <v>29</v>
      </c>
      <c r="V21" s="17">
        <v>20</v>
      </c>
      <c r="W21" s="17">
        <v>28</v>
      </c>
      <c r="X21" s="17">
        <v>26</v>
      </c>
      <c r="Y21" s="18">
        <v>30</v>
      </c>
      <c r="Z21" s="21">
        <v>164</v>
      </c>
      <c r="AA21" s="17">
        <v>29</v>
      </c>
      <c r="AB21" s="21">
        <v>25</v>
      </c>
      <c r="AC21" s="21"/>
    </row>
    <row r="22" spans="1:29">
      <c r="A22" s="19" t="s">
        <v>244</v>
      </c>
      <c r="B22" s="19" t="s">
        <v>339</v>
      </c>
      <c r="C22" s="21">
        <v>85</v>
      </c>
      <c r="D22" s="21">
        <v>160</v>
      </c>
      <c r="E22" s="21">
        <v>36</v>
      </c>
      <c r="F22" s="21">
        <v>93</v>
      </c>
      <c r="G22" s="21">
        <v>48</v>
      </c>
      <c r="H22" s="21">
        <v>63</v>
      </c>
      <c r="I22" s="21">
        <v>56</v>
      </c>
      <c r="J22" s="21">
        <v>68</v>
      </c>
      <c r="K22" s="21">
        <v>136</v>
      </c>
      <c r="L22" s="21">
        <v>63</v>
      </c>
      <c r="M22" s="21">
        <v>106</v>
      </c>
      <c r="N22" s="22">
        <v>101</v>
      </c>
      <c r="O22" s="21">
        <v>64</v>
      </c>
      <c r="P22" s="22">
        <v>86</v>
      </c>
      <c r="Q22" s="22">
        <v>134</v>
      </c>
      <c r="R22" s="21">
        <v>202</v>
      </c>
      <c r="S22" s="21">
        <v>156</v>
      </c>
      <c r="T22" s="17">
        <v>243</v>
      </c>
      <c r="U22" s="17">
        <v>128</v>
      </c>
      <c r="V22" s="17">
        <v>126</v>
      </c>
      <c r="W22" s="17">
        <v>101</v>
      </c>
      <c r="X22" s="17">
        <v>126</v>
      </c>
      <c r="Y22" s="18">
        <v>175</v>
      </c>
      <c r="Z22" s="21">
        <v>16</v>
      </c>
      <c r="AA22" s="17">
        <v>134</v>
      </c>
      <c r="AB22" s="21">
        <v>119</v>
      </c>
      <c r="AC22" s="21"/>
    </row>
    <row r="23" spans="1:29">
      <c r="A23" s="19" t="s">
        <v>243</v>
      </c>
      <c r="B23" s="19" t="s">
        <v>313</v>
      </c>
      <c r="C23" s="21">
        <v>6</v>
      </c>
      <c r="D23" s="21">
        <v>9</v>
      </c>
      <c r="E23" s="21">
        <v>6</v>
      </c>
      <c r="F23" s="21">
        <v>7</v>
      </c>
      <c r="G23" s="21">
        <v>9</v>
      </c>
      <c r="H23" s="21">
        <v>14</v>
      </c>
      <c r="I23" s="21">
        <v>11</v>
      </c>
      <c r="J23" s="21">
        <v>7</v>
      </c>
      <c r="K23" s="21">
        <v>14</v>
      </c>
      <c r="L23" s="21">
        <v>7</v>
      </c>
      <c r="M23" s="21">
        <v>10</v>
      </c>
      <c r="N23" s="22">
        <v>5</v>
      </c>
      <c r="O23" s="21">
        <v>9</v>
      </c>
      <c r="P23" s="22">
        <v>5</v>
      </c>
      <c r="Q23" s="22">
        <v>7</v>
      </c>
      <c r="R23" s="21">
        <v>6</v>
      </c>
      <c r="S23" s="21">
        <v>7</v>
      </c>
      <c r="T23" s="17">
        <v>1</v>
      </c>
      <c r="U23" s="17">
        <v>5</v>
      </c>
      <c r="V23" s="17">
        <v>0</v>
      </c>
      <c r="W23" s="17">
        <v>0</v>
      </c>
      <c r="X23" s="17">
        <v>1</v>
      </c>
      <c r="Y23" s="18">
        <v>1</v>
      </c>
      <c r="Z23" s="21">
        <v>1</v>
      </c>
      <c r="AA23" s="17">
        <v>0</v>
      </c>
      <c r="AB23" s="21">
        <v>0</v>
      </c>
      <c r="AC23" s="21"/>
    </row>
    <row r="24" spans="1:29">
      <c r="A24" s="19" t="s">
        <v>242</v>
      </c>
      <c r="B24" s="19" t="s">
        <v>336</v>
      </c>
      <c r="C24" s="21">
        <v>90</v>
      </c>
      <c r="D24" s="21">
        <v>128</v>
      </c>
      <c r="E24" s="21">
        <v>84</v>
      </c>
      <c r="F24" s="21">
        <v>120</v>
      </c>
      <c r="G24" s="21">
        <v>183</v>
      </c>
      <c r="H24" s="21">
        <v>87</v>
      </c>
      <c r="I24" s="21">
        <v>105</v>
      </c>
      <c r="J24" s="21">
        <v>88</v>
      </c>
      <c r="K24" s="21">
        <v>93</v>
      </c>
      <c r="L24" s="21">
        <v>92</v>
      </c>
      <c r="M24" s="21">
        <v>77</v>
      </c>
      <c r="N24" s="22">
        <v>117</v>
      </c>
      <c r="O24" s="21">
        <v>122</v>
      </c>
      <c r="P24" s="22">
        <v>140</v>
      </c>
      <c r="Q24" s="22">
        <v>263</v>
      </c>
      <c r="R24" s="21">
        <v>111</v>
      </c>
      <c r="S24" s="21">
        <v>69</v>
      </c>
      <c r="T24" s="17">
        <v>101</v>
      </c>
      <c r="U24" s="17">
        <v>29</v>
      </c>
      <c r="V24" s="17">
        <v>19</v>
      </c>
      <c r="W24" s="17">
        <v>37</v>
      </c>
      <c r="X24" s="17">
        <v>21</v>
      </c>
      <c r="Y24" s="18">
        <v>28</v>
      </c>
      <c r="Z24" s="21">
        <v>92</v>
      </c>
      <c r="AA24" s="17">
        <v>61</v>
      </c>
      <c r="AB24" s="21">
        <v>30</v>
      </c>
      <c r="AC24" s="21"/>
    </row>
    <row r="25" spans="1:29">
      <c r="A25" s="19" t="s">
        <v>241</v>
      </c>
      <c r="B25" s="19" t="s">
        <v>339</v>
      </c>
      <c r="C25" s="21">
        <v>44</v>
      </c>
      <c r="D25" s="21">
        <v>30</v>
      </c>
      <c r="E25" s="21">
        <v>40</v>
      </c>
      <c r="F25" s="21">
        <v>47</v>
      </c>
      <c r="G25" s="21">
        <v>47</v>
      </c>
      <c r="H25" s="21">
        <v>37</v>
      </c>
      <c r="I25" s="21">
        <v>59</v>
      </c>
      <c r="J25" s="21">
        <v>57</v>
      </c>
      <c r="K25" s="21">
        <v>50</v>
      </c>
      <c r="L25" s="21">
        <v>63</v>
      </c>
      <c r="M25" s="21">
        <v>46</v>
      </c>
      <c r="N25" s="22">
        <v>32</v>
      </c>
      <c r="O25" s="21">
        <v>55</v>
      </c>
      <c r="P25" s="22">
        <v>77</v>
      </c>
      <c r="Q25" s="22">
        <v>89</v>
      </c>
      <c r="R25" s="21">
        <v>83</v>
      </c>
      <c r="S25" s="21">
        <v>76</v>
      </c>
      <c r="T25" s="17">
        <v>127</v>
      </c>
      <c r="U25" s="17">
        <v>5</v>
      </c>
      <c r="V25" s="17">
        <v>6</v>
      </c>
      <c r="W25" s="17">
        <v>9</v>
      </c>
      <c r="X25" s="17">
        <v>29</v>
      </c>
      <c r="Y25" s="18">
        <v>25</v>
      </c>
      <c r="Z25" s="21">
        <v>81</v>
      </c>
      <c r="AA25" s="17">
        <v>50</v>
      </c>
      <c r="AB25" s="21">
        <v>50</v>
      </c>
      <c r="AC25" s="21"/>
    </row>
    <row r="26" spans="1:29">
      <c r="A26" s="19" t="s">
        <v>240</v>
      </c>
      <c r="B26" s="19" t="s">
        <v>330</v>
      </c>
      <c r="C26" s="21">
        <v>29</v>
      </c>
      <c r="D26" s="21">
        <v>22</v>
      </c>
      <c r="E26" s="21">
        <v>14</v>
      </c>
      <c r="F26" s="21">
        <v>26</v>
      </c>
      <c r="G26" s="21">
        <v>46</v>
      </c>
      <c r="H26" s="21">
        <v>22</v>
      </c>
      <c r="I26" s="21">
        <v>17</v>
      </c>
      <c r="J26" s="21">
        <v>4</v>
      </c>
      <c r="K26" s="21">
        <v>96</v>
      </c>
      <c r="L26" s="21">
        <v>34</v>
      </c>
      <c r="M26" s="21">
        <v>26</v>
      </c>
      <c r="N26" s="22">
        <v>45</v>
      </c>
      <c r="O26" s="21">
        <v>53</v>
      </c>
      <c r="P26" s="22">
        <v>44</v>
      </c>
      <c r="Q26" s="22">
        <v>53</v>
      </c>
      <c r="R26" s="21">
        <v>62</v>
      </c>
      <c r="S26" s="21">
        <v>63</v>
      </c>
      <c r="T26" s="17">
        <v>38</v>
      </c>
      <c r="U26" s="17">
        <v>27</v>
      </c>
      <c r="V26" s="17">
        <v>19</v>
      </c>
      <c r="W26" s="17">
        <v>22</v>
      </c>
      <c r="X26" s="17">
        <v>22</v>
      </c>
      <c r="Y26" s="18">
        <v>26</v>
      </c>
      <c r="Z26" s="21">
        <v>12</v>
      </c>
      <c r="AA26" s="17">
        <v>14</v>
      </c>
      <c r="AB26" s="21">
        <v>8</v>
      </c>
      <c r="AC26" s="21"/>
    </row>
    <row r="27" spans="1:29">
      <c r="A27" s="19" t="s">
        <v>305</v>
      </c>
      <c r="B27" s="19" t="s">
        <v>336</v>
      </c>
      <c r="C27" s="21">
        <v>39</v>
      </c>
      <c r="D27" s="21">
        <v>38</v>
      </c>
      <c r="E27" s="21">
        <v>79</v>
      </c>
      <c r="F27" s="21">
        <v>87</v>
      </c>
      <c r="G27" s="21">
        <v>64</v>
      </c>
      <c r="H27" s="21">
        <v>49</v>
      </c>
      <c r="I27" s="21">
        <v>64</v>
      </c>
      <c r="J27" s="21">
        <v>52</v>
      </c>
      <c r="K27" s="21">
        <v>51</v>
      </c>
      <c r="L27" s="21">
        <v>71</v>
      </c>
      <c r="M27" s="21">
        <v>64</v>
      </c>
      <c r="N27" s="22">
        <v>80</v>
      </c>
      <c r="O27" s="21">
        <v>64</v>
      </c>
      <c r="P27" s="22">
        <v>65</v>
      </c>
      <c r="Q27" s="22">
        <v>54</v>
      </c>
      <c r="R27" s="21">
        <v>35</v>
      </c>
      <c r="S27" s="21">
        <v>23</v>
      </c>
      <c r="T27" s="17">
        <v>28</v>
      </c>
      <c r="U27" s="17">
        <v>11</v>
      </c>
      <c r="V27" s="17">
        <v>21</v>
      </c>
      <c r="W27" s="17">
        <v>25</v>
      </c>
      <c r="X27" s="17">
        <v>13</v>
      </c>
      <c r="Y27" s="18">
        <v>23</v>
      </c>
      <c r="Z27" s="21">
        <v>43</v>
      </c>
      <c r="AA27" s="17">
        <v>29</v>
      </c>
      <c r="AB27" s="21">
        <v>17</v>
      </c>
      <c r="AC27" s="21"/>
    </row>
    <row r="28" spans="1:29">
      <c r="A28" s="19" t="s">
        <v>306</v>
      </c>
      <c r="B28" s="19" t="s">
        <v>313</v>
      </c>
      <c r="C28" s="21">
        <v>2</v>
      </c>
      <c r="D28" s="21">
        <v>3</v>
      </c>
      <c r="E28" s="21">
        <v>1</v>
      </c>
      <c r="F28" s="21">
        <v>2</v>
      </c>
      <c r="G28" s="21">
        <v>3</v>
      </c>
      <c r="H28" s="21">
        <v>3</v>
      </c>
      <c r="I28" s="21">
        <v>3</v>
      </c>
      <c r="J28" s="21">
        <v>2</v>
      </c>
      <c r="K28" s="21">
        <v>3</v>
      </c>
      <c r="L28" s="21">
        <v>4</v>
      </c>
      <c r="M28" s="21">
        <v>3</v>
      </c>
      <c r="N28" s="22">
        <v>4</v>
      </c>
      <c r="O28" s="21">
        <v>4</v>
      </c>
      <c r="P28" s="22">
        <v>3</v>
      </c>
      <c r="Q28" s="22">
        <v>3</v>
      </c>
      <c r="R28" s="21">
        <v>5</v>
      </c>
      <c r="S28" s="21">
        <v>6</v>
      </c>
      <c r="T28" s="17">
        <v>5</v>
      </c>
      <c r="U28" s="17">
        <v>1</v>
      </c>
      <c r="V28" s="17">
        <v>1</v>
      </c>
      <c r="W28" s="17">
        <v>1</v>
      </c>
      <c r="X28" s="17">
        <v>1</v>
      </c>
      <c r="Y28" s="18">
        <v>0</v>
      </c>
      <c r="Z28" s="21">
        <v>0</v>
      </c>
      <c r="AA28" s="17">
        <v>1</v>
      </c>
      <c r="AB28" s="21">
        <v>0</v>
      </c>
      <c r="AC28" s="21"/>
    </row>
    <row r="29" spans="1:29">
      <c r="A29" s="19" t="s">
        <v>239</v>
      </c>
      <c r="B29" s="19" t="s">
        <v>330</v>
      </c>
      <c r="C29" s="21">
        <v>14</v>
      </c>
      <c r="D29" s="21">
        <v>22</v>
      </c>
      <c r="E29" s="21">
        <v>17</v>
      </c>
      <c r="F29" s="21">
        <v>14</v>
      </c>
      <c r="G29" s="21">
        <v>19</v>
      </c>
      <c r="H29" s="21">
        <v>24</v>
      </c>
      <c r="I29" s="21">
        <v>21</v>
      </c>
      <c r="J29" s="21">
        <v>18</v>
      </c>
      <c r="K29" s="21">
        <v>21</v>
      </c>
      <c r="L29" s="21">
        <v>20</v>
      </c>
      <c r="M29" s="21">
        <v>20</v>
      </c>
      <c r="N29" s="22">
        <v>24</v>
      </c>
      <c r="O29" s="21">
        <v>35</v>
      </c>
      <c r="P29" s="22">
        <v>32</v>
      </c>
      <c r="Q29" s="22">
        <v>19</v>
      </c>
      <c r="R29" s="21">
        <v>21</v>
      </c>
      <c r="S29" s="21">
        <v>19</v>
      </c>
      <c r="T29" s="17">
        <v>12</v>
      </c>
      <c r="U29" s="17">
        <v>11</v>
      </c>
      <c r="V29" s="17">
        <v>7</v>
      </c>
      <c r="W29" s="17">
        <v>8</v>
      </c>
      <c r="X29" s="17">
        <v>5</v>
      </c>
      <c r="Y29" s="18">
        <v>4</v>
      </c>
      <c r="Z29" s="21">
        <v>10</v>
      </c>
      <c r="AA29" s="17">
        <v>11</v>
      </c>
      <c r="AB29" s="21">
        <v>0</v>
      </c>
      <c r="AC29" s="21"/>
    </row>
    <row r="30" spans="1:29">
      <c r="A30" s="19" t="s">
        <v>238</v>
      </c>
      <c r="B30" s="19" t="s">
        <v>336</v>
      </c>
      <c r="C30" s="21">
        <v>14</v>
      </c>
      <c r="D30" s="21">
        <v>13</v>
      </c>
      <c r="E30" s="21">
        <v>15</v>
      </c>
      <c r="F30" s="21">
        <v>19</v>
      </c>
      <c r="G30" s="21">
        <v>19</v>
      </c>
      <c r="H30" s="21">
        <v>28</v>
      </c>
      <c r="I30" s="21">
        <v>33</v>
      </c>
      <c r="J30" s="21">
        <v>30</v>
      </c>
      <c r="K30" s="21">
        <v>44</v>
      </c>
      <c r="L30" s="21">
        <v>65</v>
      </c>
      <c r="M30" s="21">
        <v>36</v>
      </c>
      <c r="N30" s="22">
        <v>50</v>
      </c>
      <c r="O30" s="21">
        <v>154</v>
      </c>
      <c r="P30" s="22">
        <v>89</v>
      </c>
      <c r="Q30" s="22">
        <v>147</v>
      </c>
      <c r="R30" s="21">
        <v>100</v>
      </c>
      <c r="S30" s="21">
        <v>32</v>
      </c>
      <c r="T30" s="17">
        <v>23</v>
      </c>
      <c r="U30" s="17">
        <v>11</v>
      </c>
      <c r="V30" s="17">
        <v>9</v>
      </c>
      <c r="W30" s="17">
        <v>10</v>
      </c>
      <c r="X30" s="17">
        <v>10</v>
      </c>
      <c r="Y30" s="18">
        <v>8</v>
      </c>
      <c r="Z30" s="21">
        <v>11</v>
      </c>
      <c r="AA30" s="17">
        <v>10</v>
      </c>
      <c r="AB30" s="21">
        <v>10</v>
      </c>
      <c r="AC30" s="21"/>
    </row>
    <row r="31" spans="1:29">
      <c r="A31" s="19" t="s">
        <v>237</v>
      </c>
      <c r="B31" s="19" t="s">
        <v>330</v>
      </c>
      <c r="C31" s="21">
        <v>12</v>
      </c>
      <c r="D31" s="21">
        <v>12</v>
      </c>
      <c r="E31" s="21">
        <v>16</v>
      </c>
      <c r="F31" s="21">
        <v>15</v>
      </c>
      <c r="G31" s="21">
        <v>14</v>
      </c>
      <c r="H31" s="21">
        <v>0</v>
      </c>
      <c r="I31" s="21">
        <v>0</v>
      </c>
      <c r="J31" s="21">
        <v>15</v>
      </c>
      <c r="K31" s="21">
        <v>16</v>
      </c>
      <c r="L31" s="21">
        <v>17</v>
      </c>
      <c r="M31" s="21">
        <v>14</v>
      </c>
      <c r="N31" s="22">
        <v>14</v>
      </c>
      <c r="O31" s="21">
        <v>16</v>
      </c>
      <c r="P31" s="22">
        <v>17</v>
      </c>
      <c r="Q31" s="22">
        <v>23</v>
      </c>
      <c r="R31" s="21">
        <v>19</v>
      </c>
      <c r="S31" s="21">
        <v>17</v>
      </c>
      <c r="T31" s="17">
        <v>14</v>
      </c>
      <c r="U31" s="17">
        <v>4</v>
      </c>
      <c r="V31" s="17">
        <v>1</v>
      </c>
      <c r="W31" s="17">
        <v>2</v>
      </c>
      <c r="X31" s="17">
        <v>2</v>
      </c>
      <c r="Y31" s="18">
        <v>1</v>
      </c>
      <c r="Z31" s="21">
        <v>0</v>
      </c>
      <c r="AA31" s="17">
        <v>2</v>
      </c>
      <c r="AB31" s="21">
        <v>1</v>
      </c>
      <c r="AC31" s="21"/>
    </row>
    <row r="32" spans="1:29">
      <c r="A32" s="19" t="s">
        <v>236</v>
      </c>
      <c r="B32" s="19" t="s">
        <v>333</v>
      </c>
      <c r="C32" s="21">
        <v>79</v>
      </c>
      <c r="D32" s="21">
        <v>84</v>
      </c>
      <c r="E32" s="21">
        <v>104</v>
      </c>
      <c r="F32" s="21">
        <v>86</v>
      </c>
      <c r="G32" s="21">
        <v>149</v>
      </c>
      <c r="H32" s="21">
        <v>100</v>
      </c>
      <c r="I32" s="21">
        <v>109</v>
      </c>
      <c r="J32" s="21">
        <v>178</v>
      </c>
      <c r="K32" s="21">
        <v>99</v>
      </c>
      <c r="L32" s="21">
        <v>107</v>
      </c>
      <c r="M32" s="21">
        <v>68</v>
      </c>
      <c r="N32" s="22">
        <v>88</v>
      </c>
      <c r="O32" s="21">
        <v>52</v>
      </c>
      <c r="P32" s="22">
        <v>87</v>
      </c>
      <c r="Q32" s="22">
        <v>55</v>
      </c>
      <c r="R32" s="21">
        <v>39</v>
      </c>
      <c r="S32" s="21">
        <v>68</v>
      </c>
      <c r="T32" s="17">
        <v>51</v>
      </c>
      <c r="U32" s="17">
        <v>41</v>
      </c>
      <c r="V32" s="17">
        <v>17</v>
      </c>
      <c r="W32" s="17">
        <v>39</v>
      </c>
      <c r="X32" s="17">
        <v>58</v>
      </c>
      <c r="Y32" s="18">
        <v>24</v>
      </c>
      <c r="Z32" s="21">
        <v>48</v>
      </c>
      <c r="AA32" s="17">
        <v>41</v>
      </c>
      <c r="AB32" s="21">
        <v>41</v>
      </c>
      <c r="AC32" s="21"/>
    </row>
    <row r="33" spans="1:29">
      <c r="A33" s="19" t="s">
        <v>235</v>
      </c>
      <c r="B33" s="19" t="s">
        <v>346</v>
      </c>
      <c r="C33" s="21">
        <v>10</v>
      </c>
      <c r="D33" s="21">
        <v>39</v>
      </c>
      <c r="E33" s="21">
        <v>10</v>
      </c>
      <c r="F33" s="21">
        <v>14</v>
      </c>
      <c r="G33" s="21">
        <v>20</v>
      </c>
      <c r="H33" s="21">
        <v>22</v>
      </c>
      <c r="I33" s="21">
        <v>11</v>
      </c>
      <c r="J33" s="21">
        <v>22</v>
      </c>
      <c r="K33" s="21">
        <v>9</v>
      </c>
      <c r="L33" s="21">
        <v>26</v>
      </c>
      <c r="M33" s="21">
        <v>15</v>
      </c>
      <c r="N33" s="22">
        <v>11</v>
      </c>
      <c r="O33" s="21">
        <v>11</v>
      </c>
      <c r="P33" s="22">
        <v>12</v>
      </c>
      <c r="Q33" s="22">
        <v>12</v>
      </c>
      <c r="R33" s="21">
        <v>12</v>
      </c>
      <c r="S33" s="21">
        <v>11</v>
      </c>
      <c r="T33" s="17">
        <v>9</v>
      </c>
      <c r="U33" s="17">
        <v>6</v>
      </c>
      <c r="V33" s="17">
        <v>75</v>
      </c>
      <c r="W33" s="17">
        <v>72</v>
      </c>
      <c r="X33" s="17">
        <v>52</v>
      </c>
      <c r="Y33" s="18">
        <v>58</v>
      </c>
      <c r="Z33" s="21">
        <v>0</v>
      </c>
      <c r="AA33" s="17">
        <v>0</v>
      </c>
      <c r="AB33" s="21">
        <v>0</v>
      </c>
      <c r="AC33" s="21"/>
    </row>
    <row r="34" spans="1:29">
      <c r="A34" s="19" t="s">
        <v>234</v>
      </c>
      <c r="B34" s="19" t="s">
        <v>346</v>
      </c>
      <c r="C34" s="21">
        <v>15</v>
      </c>
      <c r="D34" s="21">
        <v>26</v>
      </c>
      <c r="E34" s="21">
        <v>19</v>
      </c>
      <c r="F34" s="21">
        <v>41</v>
      </c>
      <c r="G34" s="21">
        <v>53</v>
      </c>
      <c r="H34" s="21">
        <v>30</v>
      </c>
      <c r="I34" s="21">
        <v>30</v>
      </c>
      <c r="J34" s="21">
        <v>36</v>
      </c>
      <c r="K34" s="21">
        <v>74</v>
      </c>
      <c r="L34" s="21">
        <v>81</v>
      </c>
      <c r="M34" s="21">
        <v>48</v>
      </c>
      <c r="N34" s="22">
        <v>61</v>
      </c>
      <c r="O34" s="21">
        <v>104</v>
      </c>
      <c r="P34" s="22">
        <v>44</v>
      </c>
      <c r="Q34" s="22">
        <v>46</v>
      </c>
      <c r="R34" s="21">
        <v>38</v>
      </c>
      <c r="S34" s="21">
        <v>25</v>
      </c>
      <c r="T34" s="17">
        <v>10</v>
      </c>
      <c r="U34" s="17">
        <v>8</v>
      </c>
      <c r="V34" s="17">
        <v>5</v>
      </c>
      <c r="W34" s="17">
        <v>9</v>
      </c>
      <c r="X34" s="17">
        <v>7</v>
      </c>
      <c r="Y34" s="18">
        <v>17</v>
      </c>
      <c r="Z34" s="21">
        <v>11</v>
      </c>
      <c r="AA34" s="17">
        <v>10</v>
      </c>
      <c r="AB34" s="21">
        <v>6</v>
      </c>
      <c r="AC34" s="21"/>
    </row>
    <row r="35" spans="1:29">
      <c r="A35" s="19" t="s">
        <v>233</v>
      </c>
      <c r="B35" s="19" t="s">
        <v>351</v>
      </c>
      <c r="C35" s="21">
        <v>84</v>
      </c>
      <c r="D35" s="21">
        <v>89</v>
      </c>
      <c r="E35" s="21">
        <v>106</v>
      </c>
      <c r="F35" s="21">
        <v>219</v>
      </c>
      <c r="G35" s="21">
        <v>256</v>
      </c>
      <c r="H35" s="21">
        <v>114</v>
      </c>
      <c r="I35" s="21">
        <v>92</v>
      </c>
      <c r="J35" s="21">
        <v>110</v>
      </c>
      <c r="K35" s="21">
        <v>102</v>
      </c>
      <c r="L35" s="21">
        <v>107</v>
      </c>
      <c r="M35" s="21">
        <v>95</v>
      </c>
      <c r="N35" s="22">
        <v>85</v>
      </c>
      <c r="O35" s="21">
        <v>75</v>
      </c>
      <c r="P35" s="22">
        <v>89</v>
      </c>
      <c r="Q35" s="22">
        <v>83</v>
      </c>
      <c r="R35" s="21">
        <v>95</v>
      </c>
      <c r="S35" s="21">
        <v>66</v>
      </c>
      <c r="T35" s="17">
        <v>58</v>
      </c>
      <c r="U35" s="17">
        <v>21</v>
      </c>
      <c r="V35" s="17">
        <v>23</v>
      </c>
      <c r="W35" s="17">
        <v>35</v>
      </c>
      <c r="X35" s="17">
        <v>18</v>
      </c>
      <c r="Y35" s="18">
        <v>25</v>
      </c>
      <c r="Z35" s="21">
        <v>34</v>
      </c>
      <c r="AA35" s="17">
        <v>31</v>
      </c>
      <c r="AB35" s="21">
        <v>32</v>
      </c>
      <c r="AC35" s="21"/>
    </row>
    <row r="36" spans="1:29">
      <c r="A36" s="19" t="s">
        <v>307</v>
      </c>
      <c r="B36" s="19" t="s">
        <v>313</v>
      </c>
      <c r="C36" s="21">
        <v>8</v>
      </c>
      <c r="D36" s="21">
        <v>6</v>
      </c>
      <c r="E36" s="21">
        <v>8</v>
      </c>
      <c r="F36" s="21">
        <v>5</v>
      </c>
      <c r="G36" s="21">
        <v>4</v>
      </c>
      <c r="H36" s="21">
        <v>6</v>
      </c>
      <c r="I36" s="21">
        <v>11</v>
      </c>
      <c r="J36" s="21">
        <v>4</v>
      </c>
      <c r="K36" s="21">
        <v>11</v>
      </c>
      <c r="L36" s="21">
        <v>6</v>
      </c>
      <c r="M36" s="21">
        <v>8</v>
      </c>
      <c r="N36" s="22">
        <v>7</v>
      </c>
      <c r="O36" s="21">
        <v>7</v>
      </c>
      <c r="P36" s="22">
        <v>4</v>
      </c>
      <c r="Q36" s="22">
        <v>9</v>
      </c>
      <c r="R36" s="21">
        <v>7</v>
      </c>
      <c r="S36" s="21">
        <v>4</v>
      </c>
      <c r="T36" s="17">
        <v>1</v>
      </c>
      <c r="U36" s="17">
        <v>4</v>
      </c>
      <c r="V36" s="17">
        <v>1</v>
      </c>
      <c r="W36" s="17">
        <v>0</v>
      </c>
      <c r="X36" s="17">
        <v>0</v>
      </c>
      <c r="Y36" s="18">
        <v>1</v>
      </c>
      <c r="Z36" s="21">
        <v>1</v>
      </c>
      <c r="AA36" s="17">
        <v>2</v>
      </c>
      <c r="AB36" s="21">
        <v>1</v>
      </c>
      <c r="AC36" s="21"/>
    </row>
    <row r="37" spans="1:29">
      <c r="A37" s="19" t="s">
        <v>232</v>
      </c>
      <c r="B37" s="19" t="s">
        <v>341</v>
      </c>
      <c r="C37" s="21">
        <v>16</v>
      </c>
      <c r="D37" s="21">
        <v>26</v>
      </c>
      <c r="E37" s="21">
        <v>31</v>
      </c>
      <c r="F37" s="21">
        <v>24</v>
      </c>
      <c r="G37" s="21">
        <v>28</v>
      </c>
      <c r="H37" s="21">
        <v>26</v>
      </c>
      <c r="I37" s="21">
        <v>29</v>
      </c>
      <c r="J37" s="21">
        <v>17</v>
      </c>
      <c r="K37" s="21">
        <v>31</v>
      </c>
      <c r="L37" s="21">
        <v>35</v>
      </c>
      <c r="M37" s="21">
        <v>24</v>
      </c>
      <c r="N37" s="22">
        <v>32</v>
      </c>
      <c r="O37" s="21">
        <v>25</v>
      </c>
      <c r="P37" s="22">
        <v>42</v>
      </c>
      <c r="Q37" s="22">
        <v>32</v>
      </c>
      <c r="R37" s="21">
        <v>34</v>
      </c>
      <c r="S37" s="21">
        <v>18</v>
      </c>
      <c r="T37" s="17">
        <v>5</v>
      </c>
      <c r="U37" s="17">
        <v>11</v>
      </c>
      <c r="V37" s="17">
        <v>7</v>
      </c>
      <c r="W37" s="17">
        <v>5</v>
      </c>
      <c r="X37" s="17">
        <v>8</v>
      </c>
      <c r="Y37" s="18">
        <v>10</v>
      </c>
      <c r="Z37" s="21">
        <v>9</v>
      </c>
      <c r="AA37" s="17">
        <v>2</v>
      </c>
      <c r="AB37" s="21">
        <v>13</v>
      </c>
      <c r="AC37" s="21"/>
    </row>
    <row r="38" spans="1:29">
      <c r="A38" s="19" t="s">
        <v>308</v>
      </c>
      <c r="B38" s="19" t="s">
        <v>313</v>
      </c>
      <c r="C38" s="21">
        <v>13</v>
      </c>
      <c r="D38" s="21">
        <v>6</v>
      </c>
      <c r="E38" s="21">
        <v>3</v>
      </c>
      <c r="F38" s="21">
        <v>26</v>
      </c>
      <c r="G38" s="21">
        <v>9</v>
      </c>
      <c r="H38" s="21">
        <v>4</v>
      </c>
      <c r="I38" s="21">
        <v>5</v>
      </c>
      <c r="J38" s="21">
        <v>5</v>
      </c>
      <c r="K38" s="21">
        <v>5</v>
      </c>
      <c r="L38" s="21">
        <v>8</v>
      </c>
      <c r="M38" s="21">
        <v>4</v>
      </c>
      <c r="N38" s="22">
        <v>7</v>
      </c>
      <c r="O38" s="21">
        <v>10</v>
      </c>
      <c r="P38" s="22">
        <v>9</v>
      </c>
      <c r="Q38" s="22">
        <v>12</v>
      </c>
      <c r="R38" s="21">
        <v>6</v>
      </c>
      <c r="S38" s="21">
        <v>10</v>
      </c>
      <c r="T38" s="17">
        <v>8</v>
      </c>
      <c r="U38" s="17">
        <v>2</v>
      </c>
      <c r="V38" s="17">
        <v>1</v>
      </c>
      <c r="W38" s="17">
        <v>1</v>
      </c>
      <c r="X38" s="17">
        <v>1</v>
      </c>
      <c r="Y38" s="18">
        <v>14</v>
      </c>
      <c r="Z38" s="21">
        <v>1</v>
      </c>
      <c r="AA38" s="17">
        <v>2</v>
      </c>
      <c r="AB38" s="21">
        <v>1</v>
      </c>
      <c r="AC38" s="21"/>
    </row>
    <row r="39" spans="1:29">
      <c r="A39" s="19" t="s">
        <v>231</v>
      </c>
      <c r="B39" s="19" t="s">
        <v>341</v>
      </c>
      <c r="C39" s="21">
        <v>67</v>
      </c>
      <c r="D39" s="21">
        <v>65</v>
      </c>
      <c r="E39" s="21">
        <v>79</v>
      </c>
      <c r="F39" s="21">
        <v>96</v>
      </c>
      <c r="G39" s="21">
        <v>66</v>
      </c>
      <c r="H39" s="21">
        <v>50</v>
      </c>
      <c r="I39" s="21">
        <v>74</v>
      </c>
      <c r="J39" s="21">
        <v>58</v>
      </c>
      <c r="K39" s="21">
        <v>65</v>
      </c>
      <c r="L39" s="21">
        <v>67</v>
      </c>
      <c r="M39" s="21">
        <v>80</v>
      </c>
      <c r="N39" s="22">
        <v>60</v>
      </c>
      <c r="O39" s="21">
        <v>52</v>
      </c>
      <c r="P39" s="22">
        <v>58</v>
      </c>
      <c r="Q39" s="22">
        <v>50</v>
      </c>
      <c r="R39" s="21">
        <v>56</v>
      </c>
      <c r="S39" s="21">
        <v>68</v>
      </c>
      <c r="T39" s="17">
        <v>34</v>
      </c>
      <c r="U39" s="17">
        <v>15</v>
      </c>
      <c r="V39" s="17">
        <v>25</v>
      </c>
      <c r="W39" s="17">
        <v>34</v>
      </c>
      <c r="X39" s="17">
        <v>17</v>
      </c>
      <c r="Y39" s="18">
        <v>24</v>
      </c>
      <c r="Z39" s="21">
        <v>29</v>
      </c>
      <c r="AA39" s="17">
        <v>33</v>
      </c>
      <c r="AB39" s="21">
        <v>32</v>
      </c>
      <c r="AC39" s="21"/>
    </row>
    <row r="40" spans="1:29">
      <c r="A40" s="19" t="s">
        <v>230</v>
      </c>
      <c r="B40" s="19" t="s">
        <v>346</v>
      </c>
      <c r="C40" s="21">
        <v>14</v>
      </c>
      <c r="D40" s="21">
        <v>16</v>
      </c>
      <c r="E40" s="21">
        <v>21</v>
      </c>
      <c r="F40" s="21">
        <v>30</v>
      </c>
      <c r="G40" s="21">
        <v>23</v>
      </c>
      <c r="H40" s="21">
        <v>41</v>
      </c>
      <c r="I40" s="21">
        <v>52</v>
      </c>
      <c r="J40" s="21">
        <v>37</v>
      </c>
      <c r="K40" s="21">
        <v>128</v>
      </c>
      <c r="L40" s="21">
        <v>59</v>
      </c>
      <c r="M40" s="21">
        <v>114</v>
      </c>
      <c r="N40" s="22">
        <v>71</v>
      </c>
      <c r="O40" s="21">
        <v>50</v>
      </c>
      <c r="P40" s="22">
        <v>70</v>
      </c>
      <c r="Q40" s="22">
        <v>57</v>
      </c>
      <c r="R40" s="21">
        <v>24</v>
      </c>
      <c r="S40" s="21">
        <v>50</v>
      </c>
      <c r="T40" s="17">
        <v>35</v>
      </c>
      <c r="U40" s="17">
        <v>26</v>
      </c>
      <c r="V40" s="17">
        <v>23</v>
      </c>
      <c r="W40" s="17">
        <v>50</v>
      </c>
      <c r="X40" s="17">
        <v>25</v>
      </c>
      <c r="Y40" s="18">
        <v>42</v>
      </c>
      <c r="Z40" s="21">
        <v>30</v>
      </c>
      <c r="AA40" s="17">
        <v>23</v>
      </c>
      <c r="AB40" s="21">
        <v>19</v>
      </c>
      <c r="AC40" s="21"/>
    </row>
    <row r="41" spans="1:29">
      <c r="A41" s="19" t="s">
        <v>229</v>
      </c>
      <c r="B41" s="19" t="s">
        <v>339</v>
      </c>
      <c r="C41" s="21">
        <v>67</v>
      </c>
      <c r="D41" s="21">
        <v>89</v>
      </c>
      <c r="E41" s="21">
        <v>132</v>
      </c>
      <c r="F41" s="21">
        <v>123</v>
      </c>
      <c r="G41" s="21">
        <v>112</v>
      </c>
      <c r="H41" s="21">
        <v>84</v>
      </c>
      <c r="I41" s="21">
        <v>46</v>
      </c>
      <c r="J41" s="21">
        <v>242</v>
      </c>
      <c r="K41" s="21">
        <v>926</v>
      </c>
      <c r="L41" s="21">
        <v>321</v>
      </c>
      <c r="M41" s="21">
        <v>381</v>
      </c>
      <c r="N41" s="22">
        <v>236</v>
      </c>
      <c r="O41" s="21">
        <v>261</v>
      </c>
      <c r="P41" s="22">
        <v>206</v>
      </c>
      <c r="Q41" s="22">
        <v>435</v>
      </c>
      <c r="R41" s="21">
        <v>598</v>
      </c>
      <c r="S41" s="21">
        <v>318</v>
      </c>
      <c r="T41" s="17">
        <v>290</v>
      </c>
      <c r="U41" s="17">
        <v>89</v>
      </c>
      <c r="V41" s="17">
        <v>259</v>
      </c>
      <c r="W41" s="17">
        <v>128</v>
      </c>
      <c r="X41" s="17">
        <v>103</v>
      </c>
      <c r="Y41" s="18">
        <v>396</v>
      </c>
      <c r="Z41" s="21">
        <v>310</v>
      </c>
      <c r="AA41" s="17">
        <v>317</v>
      </c>
      <c r="AB41" s="21">
        <v>551</v>
      </c>
      <c r="AC41" s="21"/>
    </row>
    <row r="42" spans="1:29">
      <c r="A42" s="19" t="s">
        <v>228</v>
      </c>
      <c r="B42" s="19" t="s">
        <v>339</v>
      </c>
      <c r="C42" s="21">
        <v>9</v>
      </c>
      <c r="D42" s="21">
        <v>14</v>
      </c>
      <c r="E42" s="21">
        <v>25</v>
      </c>
      <c r="F42" s="21">
        <v>23</v>
      </c>
      <c r="G42" s="21">
        <v>57</v>
      </c>
      <c r="H42" s="21">
        <v>23</v>
      </c>
      <c r="I42" s="21">
        <v>15</v>
      </c>
      <c r="J42" s="21">
        <v>27</v>
      </c>
      <c r="K42" s="21">
        <v>26</v>
      </c>
      <c r="L42" s="21">
        <v>32</v>
      </c>
      <c r="M42" s="21">
        <v>48</v>
      </c>
      <c r="N42" s="22">
        <v>42</v>
      </c>
      <c r="O42" s="21">
        <v>32</v>
      </c>
      <c r="P42" s="22">
        <v>222</v>
      </c>
      <c r="Q42" s="22">
        <v>46</v>
      </c>
      <c r="R42" s="21">
        <v>56</v>
      </c>
      <c r="S42" s="21">
        <v>42</v>
      </c>
      <c r="T42" s="17">
        <v>55</v>
      </c>
      <c r="U42" s="17">
        <v>32</v>
      </c>
      <c r="V42" s="17">
        <v>20</v>
      </c>
      <c r="W42" s="17">
        <v>18</v>
      </c>
      <c r="X42" s="17">
        <v>24</v>
      </c>
      <c r="Y42" s="18">
        <v>74</v>
      </c>
      <c r="Z42" s="21">
        <v>128</v>
      </c>
      <c r="AA42" s="17">
        <v>56</v>
      </c>
      <c r="AB42" s="21">
        <v>64</v>
      </c>
      <c r="AC42" s="21"/>
    </row>
    <row r="43" spans="1:29">
      <c r="A43" s="19" t="s">
        <v>227</v>
      </c>
      <c r="B43" s="19" t="s">
        <v>346</v>
      </c>
      <c r="C43" s="21">
        <v>13</v>
      </c>
      <c r="D43" s="21">
        <v>8</v>
      </c>
      <c r="E43" s="21">
        <v>31</v>
      </c>
      <c r="F43" s="21">
        <v>16</v>
      </c>
      <c r="G43" s="21">
        <v>20</v>
      </c>
      <c r="H43" s="21">
        <v>15</v>
      </c>
      <c r="I43" s="21">
        <v>10</v>
      </c>
      <c r="J43" s="21">
        <v>15</v>
      </c>
      <c r="K43" s="21">
        <v>23</v>
      </c>
      <c r="L43" s="21">
        <v>25</v>
      </c>
      <c r="M43" s="21">
        <v>23</v>
      </c>
      <c r="N43" s="22">
        <v>19</v>
      </c>
      <c r="O43" s="21">
        <v>10</v>
      </c>
      <c r="P43" s="22">
        <v>7</v>
      </c>
      <c r="Q43" s="22">
        <v>14</v>
      </c>
      <c r="R43" s="21">
        <v>4</v>
      </c>
      <c r="S43" s="21">
        <v>7</v>
      </c>
      <c r="T43" s="17">
        <v>6</v>
      </c>
      <c r="U43" s="17">
        <v>2</v>
      </c>
      <c r="V43" s="17">
        <v>2</v>
      </c>
      <c r="W43" s="17">
        <v>3</v>
      </c>
      <c r="X43" s="17">
        <v>3</v>
      </c>
      <c r="Y43" s="18">
        <v>2</v>
      </c>
      <c r="Z43" s="21">
        <v>7</v>
      </c>
      <c r="AA43" s="17">
        <v>2</v>
      </c>
      <c r="AB43" s="21">
        <v>1</v>
      </c>
      <c r="AC43" s="21"/>
    </row>
    <row r="44" spans="1:29">
      <c r="A44" s="19" t="s">
        <v>226</v>
      </c>
      <c r="B44" s="19" t="s">
        <v>333</v>
      </c>
      <c r="C44" s="21">
        <v>17</v>
      </c>
      <c r="D44" s="21">
        <v>13</v>
      </c>
      <c r="E44" s="21">
        <v>13</v>
      </c>
      <c r="F44" s="21">
        <v>36</v>
      </c>
      <c r="G44" s="21">
        <v>38</v>
      </c>
      <c r="H44" s="21">
        <v>0</v>
      </c>
      <c r="I44" s="21">
        <v>0</v>
      </c>
      <c r="J44" s="21">
        <v>33</v>
      </c>
      <c r="K44" s="21">
        <v>26</v>
      </c>
      <c r="L44" s="21">
        <v>55</v>
      </c>
      <c r="M44" s="21">
        <v>22</v>
      </c>
      <c r="N44" s="22">
        <v>20</v>
      </c>
      <c r="O44" s="21">
        <v>17</v>
      </c>
      <c r="P44" s="22">
        <v>15</v>
      </c>
      <c r="Q44" s="22">
        <v>14</v>
      </c>
      <c r="R44" s="21">
        <v>7</v>
      </c>
      <c r="S44" s="21">
        <v>10</v>
      </c>
      <c r="T44" s="17">
        <v>3</v>
      </c>
      <c r="U44" s="17">
        <v>2</v>
      </c>
      <c r="V44" s="17">
        <v>7</v>
      </c>
      <c r="W44" s="17">
        <v>5</v>
      </c>
      <c r="X44" s="17">
        <v>2</v>
      </c>
      <c r="Y44" s="18">
        <v>2</v>
      </c>
      <c r="Z44" s="21">
        <v>3</v>
      </c>
      <c r="AA44" s="17">
        <v>5</v>
      </c>
      <c r="AB44" s="21">
        <v>5</v>
      </c>
      <c r="AC44" s="21"/>
    </row>
    <row r="45" spans="1:29">
      <c r="A45" s="19" t="s">
        <v>225</v>
      </c>
      <c r="B45" s="19" t="s">
        <v>346</v>
      </c>
      <c r="C45" s="21">
        <v>24</v>
      </c>
      <c r="D45" s="21">
        <v>31</v>
      </c>
      <c r="E45" s="21">
        <v>36</v>
      </c>
      <c r="F45" s="21">
        <v>61</v>
      </c>
      <c r="G45" s="21">
        <v>45</v>
      </c>
      <c r="H45" s="21">
        <v>45</v>
      </c>
      <c r="I45" s="21">
        <v>24</v>
      </c>
      <c r="J45" s="21">
        <v>46</v>
      </c>
      <c r="K45" s="21">
        <v>43</v>
      </c>
      <c r="L45" s="21">
        <v>58</v>
      </c>
      <c r="M45" s="21">
        <v>63</v>
      </c>
      <c r="N45" s="22">
        <v>46</v>
      </c>
      <c r="O45" s="21">
        <v>55</v>
      </c>
      <c r="P45" s="22">
        <v>46</v>
      </c>
      <c r="Q45" s="22">
        <v>46</v>
      </c>
      <c r="R45" s="21">
        <v>47</v>
      </c>
      <c r="S45" s="21">
        <v>38</v>
      </c>
      <c r="T45" s="17">
        <v>31</v>
      </c>
      <c r="U45" s="17">
        <v>5</v>
      </c>
      <c r="V45" s="17">
        <v>6</v>
      </c>
      <c r="W45" s="17">
        <v>6</v>
      </c>
      <c r="X45" s="17">
        <v>4</v>
      </c>
      <c r="Y45" s="18">
        <v>5</v>
      </c>
      <c r="Z45" s="21">
        <v>9</v>
      </c>
      <c r="AA45" s="17">
        <v>3</v>
      </c>
      <c r="AB45" s="21">
        <v>6</v>
      </c>
      <c r="AC45" s="21"/>
    </row>
    <row r="46" spans="1:29">
      <c r="A46" s="19" t="s">
        <v>224</v>
      </c>
      <c r="B46" s="19" t="s">
        <v>336</v>
      </c>
      <c r="C46" s="21">
        <v>11</v>
      </c>
      <c r="D46" s="21">
        <v>19</v>
      </c>
      <c r="E46" s="21">
        <v>30</v>
      </c>
      <c r="F46" s="21">
        <v>26</v>
      </c>
      <c r="G46" s="21">
        <v>29</v>
      </c>
      <c r="H46" s="21">
        <v>18</v>
      </c>
      <c r="I46" s="21">
        <v>30</v>
      </c>
      <c r="J46" s="21">
        <v>22</v>
      </c>
      <c r="K46" s="21">
        <v>24</v>
      </c>
      <c r="L46" s="21">
        <v>25</v>
      </c>
      <c r="M46" s="21">
        <v>29</v>
      </c>
      <c r="N46" s="22">
        <v>31</v>
      </c>
      <c r="O46" s="21">
        <v>30</v>
      </c>
      <c r="P46" s="22">
        <v>24</v>
      </c>
      <c r="Q46" s="22">
        <v>20</v>
      </c>
      <c r="R46" s="21">
        <v>21</v>
      </c>
      <c r="S46" s="21">
        <v>33</v>
      </c>
      <c r="T46" s="17">
        <v>21</v>
      </c>
      <c r="U46" s="17">
        <v>25</v>
      </c>
      <c r="V46" s="17">
        <v>17</v>
      </c>
      <c r="W46" s="17">
        <v>2</v>
      </c>
      <c r="X46" s="17">
        <v>7</v>
      </c>
      <c r="Y46" s="18">
        <v>12</v>
      </c>
      <c r="Z46" s="21">
        <v>7</v>
      </c>
      <c r="AA46" s="17">
        <v>2</v>
      </c>
      <c r="AB46" s="21">
        <v>1</v>
      </c>
      <c r="AC46" s="21"/>
    </row>
    <row r="47" spans="1:29">
      <c r="A47" s="19" t="s">
        <v>223</v>
      </c>
      <c r="B47" s="19" t="s">
        <v>346</v>
      </c>
      <c r="C47" s="21">
        <v>63</v>
      </c>
      <c r="D47" s="21">
        <v>66</v>
      </c>
      <c r="E47" s="21">
        <v>76</v>
      </c>
      <c r="F47" s="21">
        <v>59</v>
      </c>
      <c r="G47" s="21">
        <v>52</v>
      </c>
      <c r="H47" s="21">
        <v>47</v>
      </c>
      <c r="I47" s="21">
        <v>55</v>
      </c>
      <c r="J47" s="21">
        <v>70</v>
      </c>
      <c r="K47" s="21">
        <v>80</v>
      </c>
      <c r="L47" s="21">
        <v>86</v>
      </c>
      <c r="M47" s="21">
        <v>76</v>
      </c>
      <c r="N47" s="22">
        <v>53</v>
      </c>
      <c r="O47" s="21">
        <v>61</v>
      </c>
      <c r="P47" s="22">
        <v>62</v>
      </c>
      <c r="Q47" s="22">
        <v>49</v>
      </c>
      <c r="R47" s="21">
        <v>52</v>
      </c>
      <c r="S47" s="21">
        <v>38</v>
      </c>
      <c r="T47" s="17">
        <v>35</v>
      </c>
      <c r="U47" s="17">
        <v>22</v>
      </c>
      <c r="V47" s="17">
        <v>19</v>
      </c>
      <c r="W47" s="17">
        <v>31</v>
      </c>
      <c r="X47" s="17">
        <v>16</v>
      </c>
      <c r="Y47" s="18">
        <v>11</v>
      </c>
      <c r="Z47" s="21">
        <v>17</v>
      </c>
      <c r="AA47" s="17">
        <v>9</v>
      </c>
      <c r="AB47" s="21">
        <v>6</v>
      </c>
      <c r="AC47" s="21"/>
    </row>
    <row r="48" spans="1:29">
      <c r="A48" s="19" t="s">
        <v>222</v>
      </c>
      <c r="B48" s="19" t="s">
        <v>346</v>
      </c>
      <c r="C48" s="21">
        <v>45</v>
      </c>
      <c r="D48" s="21">
        <v>65</v>
      </c>
      <c r="E48" s="21">
        <v>45</v>
      </c>
      <c r="F48" s="21">
        <v>37</v>
      </c>
      <c r="G48" s="21">
        <v>40</v>
      </c>
      <c r="H48" s="21">
        <v>40</v>
      </c>
      <c r="I48" s="21">
        <v>36</v>
      </c>
      <c r="J48" s="21">
        <v>40</v>
      </c>
      <c r="K48" s="21">
        <v>49</v>
      </c>
      <c r="L48" s="21">
        <v>83</v>
      </c>
      <c r="M48" s="21">
        <v>76</v>
      </c>
      <c r="N48" s="22">
        <v>92</v>
      </c>
      <c r="O48" s="21">
        <v>90</v>
      </c>
      <c r="P48" s="22">
        <v>144</v>
      </c>
      <c r="Q48" s="22">
        <v>158</v>
      </c>
      <c r="R48" s="21">
        <v>134</v>
      </c>
      <c r="S48" s="21">
        <v>85</v>
      </c>
      <c r="T48" s="17">
        <v>71</v>
      </c>
      <c r="U48" s="17">
        <v>34</v>
      </c>
      <c r="V48" s="17">
        <v>23</v>
      </c>
      <c r="W48" s="17">
        <v>21</v>
      </c>
      <c r="X48" s="17">
        <v>7</v>
      </c>
      <c r="Y48" s="18">
        <v>11</v>
      </c>
      <c r="Z48" s="21">
        <v>16</v>
      </c>
      <c r="AA48" s="17">
        <v>35</v>
      </c>
      <c r="AB48" s="21">
        <v>48</v>
      </c>
      <c r="AC48" s="21"/>
    </row>
    <row r="49" spans="1:29">
      <c r="A49" s="19" t="s">
        <v>221</v>
      </c>
      <c r="B49" s="19" t="s">
        <v>336</v>
      </c>
      <c r="C49" s="21">
        <v>15</v>
      </c>
      <c r="D49" s="21">
        <v>40</v>
      </c>
      <c r="E49" s="21">
        <v>39</v>
      </c>
      <c r="F49" s="21">
        <v>20</v>
      </c>
      <c r="G49" s="21">
        <v>7</v>
      </c>
      <c r="H49" s="21">
        <v>1</v>
      </c>
      <c r="I49" s="21">
        <v>4</v>
      </c>
      <c r="J49" s="21">
        <v>3</v>
      </c>
      <c r="K49" s="21">
        <v>4</v>
      </c>
      <c r="L49" s="21">
        <v>6</v>
      </c>
      <c r="M49" s="21">
        <v>11</v>
      </c>
      <c r="N49" s="22">
        <v>8</v>
      </c>
      <c r="O49" s="21">
        <v>8</v>
      </c>
      <c r="P49" s="22">
        <v>5</v>
      </c>
      <c r="Q49" s="22">
        <v>18</v>
      </c>
      <c r="R49" s="21">
        <v>14</v>
      </c>
      <c r="S49" s="21">
        <v>79</v>
      </c>
      <c r="T49" s="17">
        <v>36</v>
      </c>
      <c r="U49" s="17">
        <v>11</v>
      </c>
      <c r="V49" s="17">
        <v>31</v>
      </c>
      <c r="W49" s="17">
        <v>7</v>
      </c>
      <c r="X49" s="17">
        <v>2</v>
      </c>
      <c r="Y49" s="18">
        <v>11</v>
      </c>
      <c r="Z49" s="21">
        <v>3</v>
      </c>
      <c r="AA49" s="17">
        <v>3</v>
      </c>
      <c r="AB49" s="21">
        <v>3</v>
      </c>
      <c r="AC49" s="21"/>
    </row>
    <row r="50" spans="1:29">
      <c r="A50" s="19" t="s">
        <v>220</v>
      </c>
      <c r="B50" s="19" t="s">
        <v>333</v>
      </c>
      <c r="C50" s="21">
        <v>98</v>
      </c>
      <c r="D50" s="21">
        <v>108</v>
      </c>
      <c r="E50" s="21">
        <v>95</v>
      </c>
      <c r="F50" s="21">
        <v>73</v>
      </c>
      <c r="G50" s="21">
        <v>80</v>
      </c>
      <c r="H50" s="21">
        <v>186</v>
      </c>
      <c r="I50" s="21">
        <v>32</v>
      </c>
      <c r="J50" s="21">
        <v>147</v>
      </c>
      <c r="K50" s="21">
        <v>75</v>
      </c>
      <c r="L50" s="21">
        <v>42</v>
      </c>
      <c r="M50" s="21">
        <v>40</v>
      </c>
      <c r="N50" s="22">
        <v>76</v>
      </c>
      <c r="O50" s="21">
        <v>39</v>
      </c>
      <c r="P50" s="22">
        <v>64</v>
      </c>
      <c r="Q50" s="22">
        <v>46</v>
      </c>
      <c r="R50" s="21">
        <v>74</v>
      </c>
      <c r="S50" s="21">
        <v>24</v>
      </c>
      <c r="T50" s="17">
        <v>22</v>
      </c>
      <c r="U50" s="17">
        <v>10</v>
      </c>
      <c r="V50" s="17">
        <v>13</v>
      </c>
      <c r="W50" s="17">
        <v>8</v>
      </c>
      <c r="X50" s="17">
        <v>16</v>
      </c>
      <c r="Y50" s="18">
        <v>13</v>
      </c>
      <c r="Z50" s="21">
        <v>17</v>
      </c>
      <c r="AA50" s="17">
        <v>18</v>
      </c>
      <c r="AB50" s="21">
        <v>19</v>
      </c>
      <c r="AC50" s="21"/>
    </row>
    <row r="51" spans="1:29">
      <c r="A51" s="19" t="s">
        <v>219</v>
      </c>
      <c r="B51" s="19" t="s">
        <v>351</v>
      </c>
      <c r="C51" s="21">
        <v>30</v>
      </c>
      <c r="D51" s="21">
        <v>174</v>
      </c>
      <c r="E51" s="21">
        <v>44</v>
      </c>
      <c r="F51" s="21">
        <v>59</v>
      </c>
      <c r="G51" s="21">
        <v>95</v>
      </c>
      <c r="H51" s="21">
        <v>77</v>
      </c>
      <c r="I51" s="21">
        <v>77</v>
      </c>
      <c r="J51" s="21">
        <v>83</v>
      </c>
      <c r="K51" s="21">
        <v>140</v>
      </c>
      <c r="L51" s="21">
        <v>71</v>
      </c>
      <c r="M51" s="21">
        <v>74</v>
      </c>
      <c r="N51" s="22">
        <v>72</v>
      </c>
      <c r="O51" s="21">
        <v>72</v>
      </c>
      <c r="P51" s="22">
        <v>76</v>
      </c>
      <c r="Q51" s="22">
        <v>90</v>
      </c>
      <c r="R51" s="21">
        <v>127</v>
      </c>
      <c r="S51" s="21">
        <v>180</v>
      </c>
      <c r="T51" s="17">
        <v>116</v>
      </c>
      <c r="U51" s="17">
        <v>27</v>
      </c>
      <c r="V51" s="17">
        <v>20</v>
      </c>
      <c r="W51" s="17">
        <v>32</v>
      </c>
      <c r="X51" s="17">
        <v>28</v>
      </c>
      <c r="Y51" s="18">
        <v>39</v>
      </c>
      <c r="Z51" s="21">
        <v>37</v>
      </c>
      <c r="AA51" s="17">
        <v>363</v>
      </c>
      <c r="AB51" s="21">
        <v>106</v>
      </c>
      <c r="AC51" s="21"/>
    </row>
    <row r="52" spans="1:29">
      <c r="A52" s="19" t="s">
        <v>218</v>
      </c>
      <c r="B52" s="19" t="s">
        <v>336</v>
      </c>
      <c r="C52" s="21">
        <v>33</v>
      </c>
      <c r="D52" s="21">
        <v>10</v>
      </c>
      <c r="E52" s="21">
        <v>8</v>
      </c>
      <c r="F52" s="21">
        <v>19</v>
      </c>
      <c r="G52" s="21">
        <v>47</v>
      </c>
      <c r="H52" s="21">
        <v>51</v>
      </c>
      <c r="I52" s="21">
        <v>61</v>
      </c>
      <c r="J52" s="21">
        <v>22</v>
      </c>
      <c r="K52" s="21">
        <v>28</v>
      </c>
      <c r="L52" s="21">
        <v>17</v>
      </c>
      <c r="M52" s="21">
        <v>50</v>
      </c>
      <c r="N52" s="22">
        <v>62</v>
      </c>
      <c r="O52" s="21">
        <v>57</v>
      </c>
      <c r="P52" s="22">
        <v>53</v>
      </c>
      <c r="Q52" s="22">
        <v>96</v>
      </c>
      <c r="R52" s="21">
        <v>83</v>
      </c>
      <c r="S52" s="21">
        <v>64</v>
      </c>
      <c r="T52" s="17">
        <v>108</v>
      </c>
      <c r="U52" s="17">
        <v>107</v>
      </c>
      <c r="V52" s="17">
        <v>50</v>
      </c>
      <c r="W52" s="17">
        <v>77</v>
      </c>
      <c r="X52" s="17">
        <v>21</v>
      </c>
      <c r="Y52" s="18">
        <v>19</v>
      </c>
      <c r="Z52" s="21">
        <v>18</v>
      </c>
      <c r="AA52" s="17">
        <v>10</v>
      </c>
      <c r="AB52" s="21">
        <v>13</v>
      </c>
      <c r="AC52" s="21"/>
    </row>
    <row r="53" spans="1:29">
      <c r="A53" s="19" t="s">
        <v>217</v>
      </c>
      <c r="B53" s="19" t="s">
        <v>330</v>
      </c>
      <c r="C53" s="21">
        <v>14</v>
      </c>
      <c r="D53" s="21">
        <v>8</v>
      </c>
      <c r="E53" s="21">
        <v>11</v>
      </c>
      <c r="F53" s="21">
        <v>10</v>
      </c>
      <c r="G53" s="21">
        <v>10</v>
      </c>
      <c r="H53" s="21">
        <v>9</v>
      </c>
      <c r="I53" s="21">
        <v>9</v>
      </c>
      <c r="J53" s="21">
        <v>8</v>
      </c>
      <c r="K53" s="21">
        <v>5</v>
      </c>
      <c r="L53" s="21">
        <v>9</v>
      </c>
      <c r="M53" s="21">
        <v>6</v>
      </c>
      <c r="N53" s="22">
        <v>3</v>
      </c>
      <c r="O53" s="21">
        <v>15</v>
      </c>
      <c r="P53" s="22">
        <v>19</v>
      </c>
      <c r="Q53" s="22">
        <v>16</v>
      </c>
      <c r="R53" s="21">
        <v>15</v>
      </c>
      <c r="S53" s="21">
        <v>7</v>
      </c>
      <c r="T53" s="17">
        <v>6</v>
      </c>
      <c r="U53" s="17">
        <v>2</v>
      </c>
      <c r="V53" s="17">
        <v>3</v>
      </c>
      <c r="W53" s="17">
        <v>0</v>
      </c>
      <c r="X53" s="17">
        <v>2</v>
      </c>
      <c r="Y53" s="18">
        <v>5</v>
      </c>
      <c r="Z53" s="21">
        <v>4</v>
      </c>
      <c r="AA53" s="17">
        <v>12</v>
      </c>
      <c r="AB53" s="21">
        <v>3</v>
      </c>
      <c r="AC53" s="21"/>
    </row>
    <row r="54" spans="1:29">
      <c r="A54" s="19" t="s">
        <v>216</v>
      </c>
      <c r="B54" s="19" t="s">
        <v>339</v>
      </c>
      <c r="C54" s="21">
        <v>9</v>
      </c>
      <c r="D54" s="21">
        <v>17</v>
      </c>
      <c r="E54" s="21">
        <v>20</v>
      </c>
      <c r="F54" s="21">
        <v>29</v>
      </c>
      <c r="G54" s="21">
        <v>44</v>
      </c>
      <c r="H54" s="21">
        <v>32</v>
      </c>
      <c r="I54" s="21">
        <v>8</v>
      </c>
      <c r="J54" s="21">
        <v>40</v>
      </c>
      <c r="K54" s="21">
        <v>46</v>
      </c>
      <c r="L54" s="21">
        <v>34</v>
      </c>
      <c r="M54" s="21">
        <v>42</v>
      </c>
      <c r="N54" s="22">
        <v>20</v>
      </c>
      <c r="O54" s="21">
        <v>6</v>
      </c>
      <c r="P54" s="22">
        <v>6</v>
      </c>
      <c r="Q54" s="22">
        <v>17</v>
      </c>
      <c r="R54" s="21">
        <v>11</v>
      </c>
      <c r="S54" s="21">
        <v>5</v>
      </c>
      <c r="T54" s="17">
        <v>5</v>
      </c>
      <c r="U54" s="17">
        <v>5</v>
      </c>
      <c r="V54" s="17">
        <v>4</v>
      </c>
      <c r="W54" s="17">
        <v>2</v>
      </c>
      <c r="X54" s="17">
        <v>2</v>
      </c>
      <c r="Y54" s="18">
        <v>3</v>
      </c>
      <c r="Z54" s="21">
        <v>8</v>
      </c>
      <c r="AA54" s="17">
        <v>5</v>
      </c>
      <c r="AB54" s="21">
        <v>5</v>
      </c>
      <c r="AC54" s="21"/>
    </row>
    <row r="55" spans="1:29">
      <c r="A55" s="19" t="s">
        <v>215</v>
      </c>
      <c r="B55" s="19" t="s">
        <v>341</v>
      </c>
      <c r="C55" s="21">
        <v>41</v>
      </c>
      <c r="D55" s="21">
        <v>28</v>
      </c>
      <c r="E55" s="21">
        <v>39</v>
      </c>
      <c r="F55" s="21">
        <v>51</v>
      </c>
      <c r="G55" s="21">
        <v>50</v>
      </c>
      <c r="H55" s="21">
        <v>47</v>
      </c>
      <c r="I55" s="21">
        <v>74</v>
      </c>
      <c r="J55" s="21">
        <v>73</v>
      </c>
      <c r="K55" s="21">
        <v>162</v>
      </c>
      <c r="L55" s="21">
        <v>138</v>
      </c>
      <c r="M55" s="21">
        <v>129</v>
      </c>
      <c r="N55" s="22">
        <v>84</v>
      </c>
      <c r="O55" s="21">
        <v>143</v>
      </c>
      <c r="P55" s="22">
        <v>122</v>
      </c>
      <c r="Q55" s="22">
        <v>74</v>
      </c>
      <c r="R55" s="21">
        <v>122</v>
      </c>
      <c r="S55" s="21">
        <v>120</v>
      </c>
      <c r="T55" s="17">
        <v>95</v>
      </c>
      <c r="U55" s="17">
        <v>87</v>
      </c>
      <c r="V55" s="17">
        <v>72</v>
      </c>
      <c r="W55" s="17">
        <v>27</v>
      </c>
      <c r="X55" s="17">
        <v>108</v>
      </c>
      <c r="Y55" s="18">
        <v>36</v>
      </c>
      <c r="Z55" s="21">
        <v>40</v>
      </c>
      <c r="AA55" s="17">
        <v>84</v>
      </c>
      <c r="AB55" s="21">
        <v>112</v>
      </c>
      <c r="AC55" s="21"/>
    </row>
    <row r="56" spans="1:29">
      <c r="A56" s="19" t="s">
        <v>214</v>
      </c>
      <c r="B56" s="19" t="s">
        <v>336</v>
      </c>
      <c r="C56" s="21">
        <v>90</v>
      </c>
      <c r="D56" s="21">
        <v>30</v>
      </c>
      <c r="E56" s="21">
        <v>58</v>
      </c>
      <c r="F56" s="21">
        <v>48</v>
      </c>
      <c r="G56" s="21">
        <v>27</v>
      </c>
      <c r="H56" s="21">
        <v>48</v>
      </c>
      <c r="I56" s="21">
        <v>47</v>
      </c>
      <c r="J56" s="21">
        <v>84</v>
      </c>
      <c r="K56" s="21">
        <v>86</v>
      </c>
      <c r="L56" s="21">
        <v>63</v>
      </c>
      <c r="M56" s="21">
        <v>32</v>
      </c>
      <c r="N56" s="22">
        <v>30</v>
      </c>
      <c r="O56" s="21">
        <v>50</v>
      </c>
      <c r="P56" s="22">
        <v>50</v>
      </c>
      <c r="Q56" s="22">
        <v>57</v>
      </c>
      <c r="R56" s="21">
        <v>50</v>
      </c>
      <c r="S56" s="21">
        <v>24</v>
      </c>
      <c r="T56" s="17">
        <v>17</v>
      </c>
      <c r="U56" s="17">
        <v>15</v>
      </c>
      <c r="V56" s="17">
        <v>9</v>
      </c>
      <c r="W56" s="17">
        <v>12</v>
      </c>
      <c r="X56" s="17">
        <v>2</v>
      </c>
      <c r="Y56" s="18">
        <v>9</v>
      </c>
      <c r="Z56" s="21">
        <v>7</v>
      </c>
      <c r="AA56" s="17">
        <v>63</v>
      </c>
      <c r="AB56" s="21">
        <v>16</v>
      </c>
      <c r="AC56" s="21"/>
    </row>
    <row r="57" spans="1:29">
      <c r="A57" s="19" t="s">
        <v>213</v>
      </c>
      <c r="B57" s="19" t="s">
        <v>346</v>
      </c>
      <c r="C57" s="21">
        <v>11</v>
      </c>
      <c r="D57" s="21">
        <v>11</v>
      </c>
      <c r="E57" s="21">
        <v>15</v>
      </c>
      <c r="F57" s="21">
        <v>36</v>
      </c>
      <c r="G57" s="21">
        <v>30</v>
      </c>
      <c r="H57" s="21">
        <v>41</v>
      </c>
      <c r="I57" s="21">
        <v>15</v>
      </c>
      <c r="J57" s="21">
        <v>21</v>
      </c>
      <c r="K57" s="21">
        <v>48</v>
      </c>
      <c r="L57" s="21">
        <v>50</v>
      </c>
      <c r="M57" s="21">
        <v>42</v>
      </c>
      <c r="N57" s="22">
        <v>50</v>
      </c>
      <c r="O57" s="21">
        <v>32</v>
      </c>
      <c r="P57" s="22">
        <v>27</v>
      </c>
      <c r="Q57" s="22">
        <v>18</v>
      </c>
      <c r="R57" s="21">
        <v>12</v>
      </c>
      <c r="S57" s="21">
        <v>17</v>
      </c>
      <c r="T57" s="17">
        <v>26</v>
      </c>
      <c r="U57" s="17">
        <v>7</v>
      </c>
      <c r="V57" s="17">
        <v>6</v>
      </c>
      <c r="W57" s="17">
        <v>6</v>
      </c>
      <c r="X57" s="17">
        <v>0</v>
      </c>
      <c r="Y57" s="18">
        <v>4</v>
      </c>
      <c r="Z57" s="21">
        <v>9</v>
      </c>
      <c r="AA57" s="17">
        <v>9</v>
      </c>
      <c r="AB57" s="21">
        <v>4</v>
      </c>
      <c r="AC57" s="21"/>
    </row>
    <row r="58" spans="1:29">
      <c r="A58" s="19" t="s">
        <v>339</v>
      </c>
      <c r="B58" s="19" t="s">
        <v>339</v>
      </c>
      <c r="C58" s="21">
        <v>37</v>
      </c>
      <c r="D58" s="21">
        <v>65</v>
      </c>
      <c r="E58" s="21">
        <v>69</v>
      </c>
      <c r="F58" s="21">
        <v>102</v>
      </c>
      <c r="G58" s="21">
        <v>131</v>
      </c>
      <c r="H58" s="21">
        <v>169</v>
      </c>
      <c r="I58" s="21">
        <v>112</v>
      </c>
      <c r="J58" s="21">
        <v>130</v>
      </c>
      <c r="K58" s="21">
        <v>140</v>
      </c>
      <c r="L58" s="21">
        <v>77</v>
      </c>
      <c r="M58" s="21">
        <v>42</v>
      </c>
      <c r="N58" s="22">
        <v>43</v>
      </c>
      <c r="O58" s="21">
        <v>70</v>
      </c>
      <c r="P58" s="22">
        <v>95</v>
      </c>
      <c r="Q58" s="22">
        <v>170</v>
      </c>
      <c r="R58" s="21">
        <v>154</v>
      </c>
      <c r="S58" s="21">
        <v>116</v>
      </c>
      <c r="T58" s="17">
        <v>95</v>
      </c>
      <c r="U58" s="17">
        <v>58</v>
      </c>
      <c r="V58" s="17">
        <v>30</v>
      </c>
      <c r="W58" s="17">
        <v>37</v>
      </c>
      <c r="X58" s="17">
        <v>48</v>
      </c>
      <c r="Y58" s="18">
        <v>50</v>
      </c>
      <c r="Z58" s="21">
        <v>154</v>
      </c>
      <c r="AA58" s="17">
        <v>111</v>
      </c>
      <c r="AB58" s="21">
        <v>98</v>
      </c>
      <c r="AC58" s="21"/>
    </row>
    <row r="59" spans="1:29">
      <c r="A59" s="19" t="s">
        <v>212</v>
      </c>
      <c r="B59" s="19" t="s">
        <v>336</v>
      </c>
      <c r="C59" s="21">
        <v>59</v>
      </c>
      <c r="D59" s="21">
        <v>100</v>
      </c>
      <c r="E59" s="21">
        <v>111</v>
      </c>
      <c r="F59" s="21">
        <v>107</v>
      </c>
      <c r="G59" s="21">
        <v>150</v>
      </c>
      <c r="H59" s="21">
        <v>91</v>
      </c>
      <c r="I59" s="21">
        <v>120</v>
      </c>
      <c r="J59" s="21">
        <v>151</v>
      </c>
      <c r="K59" s="21">
        <v>166</v>
      </c>
      <c r="L59" s="21">
        <v>146</v>
      </c>
      <c r="M59" s="21">
        <v>98</v>
      </c>
      <c r="N59" s="22">
        <v>110</v>
      </c>
      <c r="O59" s="21">
        <v>143</v>
      </c>
      <c r="P59" s="22">
        <v>115</v>
      </c>
      <c r="Q59" s="22">
        <v>126</v>
      </c>
      <c r="R59" s="21">
        <v>104</v>
      </c>
      <c r="S59" s="21">
        <v>103</v>
      </c>
      <c r="T59" s="17">
        <v>48</v>
      </c>
      <c r="U59" s="17">
        <v>28</v>
      </c>
      <c r="V59" s="17">
        <v>23</v>
      </c>
      <c r="W59" s="17">
        <v>27</v>
      </c>
      <c r="X59" s="17">
        <v>40</v>
      </c>
      <c r="Y59" s="18">
        <v>43</v>
      </c>
      <c r="Z59" s="21">
        <v>48</v>
      </c>
      <c r="AA59" s="17">
        <v>34</v>
      </c>
      <c r="AB59" s="21">
        <v>31</v>
      </c>
      <c r="AC59" s="21"/>
    </row>
    <row r="60" spans="1:29">
      <c r="A60" s="19" t="s">
        <v>211</v>
      </c>
      <c r="B60" s="19" t="s">
        <v>351</v>
      </c>
      <c r="C60" s="21">
        <v>6</v>
      </c>
      <c r="D60" s="21">
        <v>6</v>
      </c>
      <c r="E60" s="21">
        <v>5</v>
      </c>
      <c r="F60" s="21">
        <v>6</v>
      </c>
      <c r="G60" s="21">
        <v>1</v>
      </c>
      <c r="H60" s="21">
        <v>4</v>
      </c>
      <c r="I60" s="21">
        <v>0</v>
      </c>
      <c r="J60" s="21">
        <v>5</v>
      </c>
      <c r="K60" s="21">
        <v>2</v>
      </c>
      <c r="L60" s="21">
        <v>2</v>
      </c>
      <c r="M60" s="21">
        <v>9</v>
      </c>
      <c r="N60" s="22">
        <v>11</v>
      </c>
      <c r="O60" s="21">
        <v>11</v>
      </c>
      <c r="P60" s="22">
        <v>11</v>
      </c>
      <c r="Q60" s="22">
        <v>4</v>
      </c>
      <c r="R60" s="21">
        <v>3</v>
      </c>
      <c r="S60" s="21">
        <v>3</v>
      </c>
      <c r="T60" s="17">
        <v>4</v>
      </c>
      <c r="U60" s="17">
        <v>1</v>
      </c>
      <c r="V60" s="17">
        <v>0</v>
      </c>
      <c r="W60" s="17">
        <v>29</v>
      </c>
      <c r="X60" s="17">
        <v>1</v>
      </c>
      <c r="Y60" s="18">
        <v>1</v>
      </c>
      <c r="Z60" s="21">
        <v>2</v>
      </c>
      <c r="AA60" s="17">
        <v>3</v>
      </c>
      <c r="AB60" s="21">
        <v>0</v>
      </c>
      <c r="AC60" s="21"/>
    </row>
    <row r="61" spans="1:29">
      <c r="A61" s="19" t="s">
        <v>210</v>
      </c>
      <c r="B61" s="19" t="s">
        <v>336</v>
      </c>
      <c r="C61" s="21">
        <v>73</v>
      </c>
      <c r="D61" s="21">
        <v>129</v>
      </c>
      <c r="E61" s="21">
        <v>159</v>
      </c>
      <c r="F61" s="21">
        <v>203</v>
      </c>
      <c r="G61" s="21">
        <v>188</v>
      </c>
      <c r="H61" s="21">
        <v>148</v>
      </c>
      <c r="I61" s="21">
        <v>170</v>
      </c>
      <c r="J61" s="21">
        <v>164</v>
      </c>
      <c r="K61" s="21">
        <v>246</v>
      </c>
      <c r="L61" s="21">
        <v>187</v>
      </c>
      <c r="M61" s="21">
        <v>124</v>
      </c>
      <c r="N61" s="22">
        <v>128</v>
      </c>
      <c r="O61" s="21">
        <v>102</v>
      </c>
      <c r="P61" s="22">
        <v>74</v>
      </c>
      <c r="Q61" s="22">
        <v>113</v>
      </c>
      <c r="R61" s="21">
        <v>79</v>
      </c>
      <c r="S61" s="21">
        <v>141</v>
      </c>
      <c r="T61" s="17">
        <v>88</v>
      </c>
      <c r="U61" s="17">
        <v>40</v>
      </c>
      <c r="V61" s="17">
        <v>27</v>
      </c>
      <c r="W61" s="17">
        <v>48</v>
      </c>
      <c r="X61" s="17">
        <v>38</v>
      </c>
      <c r="Y61" s="18">
        <v>40</v>
      </c>
      <c r="Z61" s="21">
        <v>31</v>
      </c>
      <c r="AA61" s="17">
        <v>25</v>
      </c>
      <c r="AB61" s="21">
        <v>41</v>
      </c>
      <c r="AC61" s="21"/>
    </row>
    <row r="62" spans="1:29">
      <c r="A62" s="19" t="s">
        <v>309</v>
      </c>
      <c r="B62" s="19" t="s">
        <v>313</v>
      </c>
      <c r="C62" s="21">
        <v>17</v>
      </c>
      <c r="D62" s="21">
        <v>8</v>
      </c>
      <c r="E62" s="21">
        <v>16</v>
      </c>
      <c r="F62" s="21">
        <v>15</v>
      </c>
      <c r="G62" s="21">
        <v>14</v>
      </c>
      <c r="H62" s="21">
        <v>16</v>
      </c>
      <c r="I62" s="21">
        <v>15</v>
      </c>
      <c r="J62" s="21">
        <v>22</v>
      </c>
      <c r="K62" s="21">
        <v>15</v>
      </c>
      <c r="L62" s="21">
        <v>31</v>
      </c>
      <c r="M62" s="21">
        <v>42</v>
      </c>
      <c r="N62" s="22">
        <v>35</v>
      </c>
      <c r="O62" s="21">
        <v>43</v>
      </c>
      <c r="P62" s="22">
        <v>44</v>
      </c>
      <c r="Q62" s="22">
        <v>54</v>
      </c>
      <c r="R62" s="21">
        <v>44</v>
      </c>
      <c r="S62" s="21">
        <v>38</v>
      </c>
      <c r="T62" s="17">
        <v>32</v>
      </c>
      <c r="U62" s="17">
        <v>21</v>
      </c>
      <c r="V62" s="17">
        <v>7</v>
      </c>
      <c r="W62" s="17">
        <v>5</v>
      </c>
      <c r="X62" s="17">
        <v>5</v>
      </c>
      <c r="Y62" s="18">
        <v>4</v>
      </c>
      <c r="Z62" s="21">
        <v>3</v>
      </c>
      <c r="AA62" s="17">
        <v>10</v>
      </c>
      <c r="AB62" s="21">
        <v>3</v>
      </c>
      <c r="AC62" s="21"/>
    </row>
    <row r="63" spans="1:29">
      <c r="A63" s="19" t="s">
        <v>209</v>
      </c>
      <c r="B63" s="19" t="s">
        <v>336</v>
      </c>
      <c r="C63" s="21">
        <v>20</v>
      </c>
      <c r="D63" s="21">
        <v>15</v>
      </c>
      <c r="E63" s="21">
        <v>30</v>
      </c>
      <c r="F63" s="21">
        <v>50</v>
      </c>
      <c r="G63" s="21">
        <v>70</v>
      </c>
      <c r="H63" s="21">
        <v>73</v>
      </c>
      <c r="I63" s="21">
        <v>40</v>
      </c>
      <c r="J63" s="21">
        <v>62</v>
      </c>
      <c r="K63" s="21">
        <v>46</v>
      </c>
      <c r="L63" s="21">
        <v>73</v>
      </c>
      <c r="M63" s="21">
        <v>60</v>
      </c>
      <c r="N63" s="22">
        <v>60</v>
      </c>
      <c r="O63" s="21">
        <v>73</v>
      </c>
      <c r="P63" s="22">
        <v>60</v>
      </c>
      <c r="Q63" s="22">
        <v>43</v>
      </c>
      <c r="R63" s="21">
        <v>64</v>
      </c>
      <c r="S63" s="21">
        <v>46</v>
      </c>
      <c r="T63" s="17">
        <v>17</v>
      </c>
      <c r="U63" s="17">
        <v>3</v>
      </c>
      <c r="V63" s="17">
        <v>4</v>
      </c>
      <c r="W63" s="17">
        <v>6</v>
      </c>
      <c r="X63" s="17">
        <v>4</v>
      </c>
      <c r="Y63" s="18">
        <v>4</v>
      </c>
      <c r="Z63" s="21">
        <v>10</v>
      </c>
      <c r="AA63" s="17">
        <v>11</v>
      </c>
      <c r="AB63" s="21">
        <v>7</v>
      </c>
      <c r="AC63" s="21"/>
    </row>
    <row r="64" spans="1:29">
      <c r="A64" s="19" t="s">
        <v>208</v>
      </c>
      <c r="B64" s="19" t="s">
        <v>339</v>
      </c>
      <c r="C64" s="21">
        <v>166</v>
      </c>
      <c r="D64" s="21">
        <v>70</v>
      </c>
      <c r="E64" s="21">
        <v>90</v>
      </c>
      <c r="F64" s="21">
        <v>81</v>
      </c>
      <c r="G64" s="21">
        <v>100</v>
      </c>
      <c r="H64" s="21">
        <v>99</v>
      </c>
      <c r="I64" s="21">
        <v>66</v>
      </c>
      <c r="J64" s="21">
        <v>131</v>
      </c>
      <c r="K64" s="21">
        <v>114</v>
      </c>
      <c r="L64" s="21">
        <v>105</v>
      </c>
      <c r="M64" s="21">
        <v>136</v>
      </c>
      <c r="N64" s="22">
        <v>126</v>
      </c>
      <c r="O64" s="21">
        <v>150</v>
      </c>
      <c r="P64" s="22">
        <v>140</v>
      </c>
      <c r="Q64" s="22">
        <v>214</v>
      </c>
      <c r="R64" s="21">
        <v>221</v>
      </c>
      <c r="S64" s="21">
        <v>226</v>
      </c>
      <c r="T64" s="17">
        <v>191</v>
      </c>
      <c r="U64" s="17">
        <v>140</v>
      </c>
      <c r="V64" s="17">
        <v>94</v>
      </c>
      <c r="W64" s="17">
        <v>64</v>
      </c>
      <c r="X64" s="17">
        <v>59</v>
      </c>
      <c r="Y64" s="18">
        <v>62</v>
      </c>
      <c r="Z64" s="21">
        <v>110</v>
      </c>
      <c r="AA64" s="17">
        <v>115</v>
      </c>
      <c r="AB64" s="21">
        <v>138</v>
      </c>
      <c r="AC64" s="21"/>
    </row>
    <row r="65" spans="1:29">
      <c r="A65" s="19" t="s">
        <v>207</v>
      </c>
      <c r="B65" s="19" t="s">
        <v>351</v>
      </c>
      <c r="C65" s="21">
        <v>56</v>
      </c>
      <c r="D65" s="21">
        <v>22</v>
      </c>
      <c r="E65" s="21">
        <v>38</v>
      </c>
      <c r="F65" s="21">
        <v>38</v>
      </c>
      <c r="G65" s="21">
        <v>59</v>
      </c>
      <c r="H65" s="21">
        <v>51</v>
      </c>
      <c r="I65" s="21">
        <v>79</v>
      </c>
      <c r="J65" s="21">
        <v>39</v>
      </c>
      <c r="K65" s="21">
        <v>49</v>
      </c>
      <c r="L65" s="21">
        <v>46</v>
      </c>
      <c r="M65" s="21">
        <v>39</v>
      </c>
      <c r="N65" s="22">
        <v>46</v>
      </c>
      <c r="O65" s="21">
        <v>46</v>
      </c>
      <c r="P65" s="22">
        <v>55</v>
      </c>
      <c r="Q65" s="22">
        <v>74</v>
      </c>
      <c r="R65" s="21">
        <v>71</v>
      </c>
      <c r="S65" s="21">
        <v>87</v>
      </c>
      <c r="T65" s="17">
        <v>27</v>
      </c>
      <c r="U65" s="17">
        <v>23</v>
      </c>
      <c r="V65" s="17">
        <v>28</v>
      </c>
      <c r="W65" s="17">
        <v>14</v>
      </c>
      <c r="X65" s="17">
        <v>10</v>
      </c>
      <c r="Y65" s="18">
        <v>8</v>
      </c>
      <c r="Z65" s="21">
        <v>9</v>
      </c>
      <c r="AA65" s="17">
        <v>11</v>
      </c>
      <c r="AB65" s="21">
        <v>4</v>
      </c>
      <c r="AC65" s="21"/>
    </row>
    <row r="66" spans="1:29">
      <c r="A66" s="19" t="s">
        <v>206</v>
      </c>
      <c r="B66" s="19" t="s">
        <v>351</v>
      </c>
      <c r="C66" s="21">
        <v>52</v>
      </c>
      <c r="D66" s="21">
        <v>46</v>
      </c>
      <c r="E66" s="21">
        <v>121</v>
      </c>
      <c r="F66" s="21">
        <v>59</v>
      </c>
      <c r="G66" s="21">
        <v>71</v>
      </c>
      <c r="H66" s="21">
        <v>40</v>
      </c>
      <c r="I66" s="21">
        <v>74</v>
      </c>
      <c r="J66" s="21">
        <v>124</v>
      </c>
      <c r="K66" s="21">
        <v>137</v>
      </c>
      <c r="L66" s="21">
        <v>146</v>
      </c>
      <c r="M66" s="21">
        <v>119</v>
      </c>
      <c r="N66" s="22">
        <v>69</v>
      </c>
      <c r="O66" s="21">
        <v>73</v>
      </c>
      <c r="P66" s="22">
        <v>160</v>
      </c>
      <c r="Q66" s="22">
        <v>265</v>
      </c>
      <c r="R66" s="21">
        <v>153</v>
      </c>
      <c r="S66" s="21">
        <v>112</v>
      </c>
      <c r="T66" s="17">
        <v>90</v>
      </c>
      <c r="U66" s="17">
        <v>82</v>
      </c>
      <c r="V66" s="17">
        <v>42</v>
      </c>
      <c r="W66" s="17">
        <v>38</v>
      </c>
      <c r="X66" s="17">
        <v>17</v>
      </c>
      <c r="Y66" s="18">
        <v>20</v>
      </c>
      <c r="Z66" s="21">
        <v>57</v>
      </c>
      <c r="AA66" s="17">
        <v>40</v>
      </c>
      <c r="AB66" s="21">
        <v>22</v>
      </c>
      <c r="AC66" s="21"/>
    </row>
    <row r="67" spans="1:29">
      <c r="A67" s="19" t="s">
        <v>205</v>
      </c>
      <c r="B67" s="19" t="s">
        <v>333</v>
      </c>
      <c r="C67" s="21">
        <v>37</v>
      </c>
      <c r="D67" s="21">
        <v>55</v>
      </c>
      <c r="E67" s="21">
        <v>68</v>
      </c>
      <c r="F67" s="21">
        <v>92</v>
      </c>
      <c r="G67" s="21">
        <v>112</v>
      </c>
      <c r="H67" s="21">
        <v>96</v>
      </c>
      <c r="I67" s="21">
        <v>103</v>
      </c>
      <c r="J67" s="21">
        <v>124</v>
      </c>
      <c r="K67" s="21">
        <v>139</v>
      </c>
      <c r="L67" s="21">
        <v>112</v>
      </c>
      <c r="M67" s="21">
        <v>88</v>
      </c>
      <c r="N67" s="22">
        <v>64</v>
      </c>
      <c r="O67" s="21">
        <v>73</v>
      </c>
      <c r="P67" s="22">
        <v>82</v>
      </c>
      <c r="Q67" s="22">
        <v>72</v>
      </c>
      <c r="R67" s="21">
        <v>82</v>
      </c>
      <c r="S67" s="21">
        <v>57</v>
      </c>
      <c r="T67" s="17">
        <v>38</v>
      </c>
      <c r="U67" s="17">
        <v>42</v>
      </c>
      <c r="V67" s="17">
        <v>16</v>
      </c>
      <c r="W67" s="17">
        <v>22</v>
      </c>
      <c r="X67" s="17">
        <v>20</v>
      </c>
      <c r="Y67" s="18">
        <v>29</v>
      </c>
      <c r="Z67" s="21">
        <v>35</v>
      </c>
      <c r="AA67" s="17">
        <v>17</v>
      </c>
      <c r="AB67" s="21">
        <v>21</v>
      </c>
      <c r="AC67" s="21"/>
    </row>
    <row r="68" spans="1:29">
      <c r="A68" s="19" t="s">
        <v>204</v>
      </c>
      <c r="B68" s="19" t="s">
        <v>346</v>
      </c>
      <c r="C68" s="21">
        <v>29</v>
      </c>
      <c r="D68" s="21">
        <v>32</v>
      </c>
      <c r="E68" s="21">
        <v>33</v>
      </c>
      <c r="F68" s="21">
        <v>23</v>
      </c>
      <c r="G68" s="21">
        <v>38</v>
      </c>
      <c r="H68" s="21">
        <v>26</v>
      </c>
      <c r="I68" s="21">
        <v>27</v>
      </c>
      <c r="J68" s="21">
        <v>28</v>
      </c>
      <c r="K68" s="21">
        <v>27</v>
      </c>
      <c r="L68" s="21">
        <v>42</v>
      </c>
      <c r="M68" s="21">
        <v>36</v>
      </c>
      <c r="N68" s="22">
        <v>31</v>
      </c>
      <c r="O68" s="21">
        <v>40</v>
      </c>
      <c r="P68" s="22">
        <v>51</v>
      </c>
      <c r="Q68" s="22">
        <v>70</v>
      </c>
      <c r="R68" s="21">
        <v>59</v>
      </c>
      <c r="S68" s="21">
        <v>51</v>
      </c>
      <c r="T68" s="17">
        <v>46</v>
      </c>
      <c r="U68" s="17">
        <v>28</v>
      </c>
      <c r="V68" s="17">
        <v>16</v>
      </c>
      <c r="W68" s="17">
        <v>19</v>
      </c>
      <c r="X68" s="17">
        <v>9</v>
      </c>
      <c r="Y68" s="18">
        <v>15</v>
      </c>
      <c r="Z68" s="21">
        <v>9</v>
      </c>
      <c r="AA68" s="17">
        <v>10</v>
      </c>
      <c r="AB68" s="21">
        <v>12</v>
      </c>
      <c r="AC68" s="21"/>
    </row>
    <row r="69" spans="1:29">
      <c r="A69" s="19" t="s">
        <v>203</v>
      </c>
      <c r="B69" s="19" t="s">
        <v>333</v>
      </c>
      <c r="C69" s="21">
        <v>87</v>
      </c>
      <c r="D69" s="21">
        <v>507</v>
      </c>
      <c r="E69" s="21">
        <v>125</v>
      </c>
      <c r="F69" s="21">
        <v>429</v>
      </c>
      <c r="G69" s="21">
        <v>81</v>
      </c>
      <c r="H69" s="21">
        <v>89</v>
      </c>
      <c r="I69" s="21">
        <v>0</v>
      </c>
      <c r="J69" s="21">
        <v>75</v>
      </c>
      <c r="K69" s="21">
        <v>458</v>
      </c>
      <c r="L69" s="21">
        <v>203</v>
      </c>
      <c r="M69" s="21">
        <v>208</v>
      </c>
      <c r="N69" s="22">
        <v>137</v>
      </c>
      <c r="O69" s="21">
        <v>81</v>
      </c>
      <c r="P69" s="22">
        <v>27</v>
      </c>
      <c r="Q69" s="22">
        <v>28</v>
      </c>
      <c r="R69" s="21">
        <v>30</v>
      </c>
      <c r="S69" s="21">
        <v>33</v>
      </c>
      <c r="T69" s="17">
        <v>22</v>
      </c>
      <c r="U69" s="17">
        <v>16</v>
      </c>
      <c r="V69" s="17">
        <v>6</v>
      </c>
      <c r="W69" s="17">
        <v>17</v>
      </c>
      <c r="X69" s="17">
        <v>3</v>
      </c>
      <c r="Y69" s="18">
        <v>4</v>
      </c>
      <c r="Z69" s="21">
        <v>4</v>
      </c>
      <c r="AA69" s="17">
        <v>37</v>
      </c>
      <c r="AB69" s="21">
        <v>33</v>
      </c>
      <c r="AC69" s="21"/>
    </row>
    <row r="70" spans="1:29">
      <c r="A70" s="19" t="s">
        <v>202</v>
      </c>
      <c r="B70" s="19" t="s">
        <v>330</v>
      </c>
      <c r="C70" s="21">
        <v>9</v>
      </c>
      <c r="D70" s="21">
        <v>2</v>
      </c>
      <c r="E70" s="21">
        <v>5</v>
      </c>
      <c r="F70" s="21">
        <v>3</v>
      </c>
      <c r="G70" s="21">
        <v>4</v>
      </c>
      <c r="H70" s="21">
        <v>15</v>
      </c>
      <c r="I70" s="21">
        <v>1</v>
      </c>
      <c r="J70" s="21">
        <v>15</v>
      </c>
      <c r="K70" s="21">
        <v>16</v>
      </c>
      <c r="L70" s="21">
        <v>17</v>
      </c>
      <c r="M70" s="21">
        <v>18</v>
      </c>
      <c r="N70" s="22">
        <v>18</v>
      </c>
      <c r="O70" s="21">
        <v>21</v>
      </c>
      <c r="P70" s="22">
        <v>20</v>
      </c>
      <c r="Q70" s="22">
        <v>28</v>
      </c>
      <c r="R70" s="21">
        <v>23</v>
      </c>
      <c r="S70" s="21">
        <v>22</v>
      </c>
      <c r="T70" s="17">
        <v>15</v>
      </c>
      <c r="U70" s="17">
        <v>9</v>
      </c>
      <c r="V70" s="17">
        <v>6</v>
      </c>
      <c r="W70" s="17">
        <v>6</v>
      </c>
      <c r="X70" s="17">
        <v>6</v>
      </c>
      <c r="Y70" s="18">
        <v>3</v>
      </c>
      <c r="Z70" s="21">
        <v>3</v>
      </c>
      <c r="AA70" s="17">
        <v>0</v>
      </c>
      <c r="AB70" s="21">
        <v>0</v>
      </c>
      <c r="AC70" s="21"/>
    </row>
    <row r="71" spans="1:29">
      <c r="A71" s="19" t="s">
        <v>336</v>
      </c>
      <c r="B71" s="19" t="s">
        <v>336</v>
      </c>
      <c r="C71" s="21">
        <v>405</v>
      </c>
      <c r="D71" s="21">
        <v>84</v>
      </c>
      <c r="E71" s="21">
        <v>155</v>
      </c>
      <c r="F71" s="21">
        <v>39</v>
      </c>
      <c r="G71" s="21">
        <v>21</v>
      </c>
      <c r="H71" s="21">
        <v>3</v>
      </c>
      <c r="I71" s="21">
        <v>23</v>
      </c>
      <c r="J71" s="21">
        <v>59</v>
      </c>
      <c r="K71" s="21">
        <v>88</v>
      </c>
      <c r="L71" s="21">
        <v>44</v>
      </c>
      <c r="M71" s="21">
        <v>61</v>
      </c>
      <c r="N71" s="22">
        <v>90</v>
      </c>
      <c r="O71" s="21">
        <v>71</v>
      </c>
      <c r="P71" s="22">
        <v>335</v>
      </c>
      <c r="Q71" s="22">
        <v>78</v>
      </c>
      <c r="R71" s="21">
        <v>353</v>
      </c>
      <c r="S71" s="21">
        <v>281</v>
      </c>
      <c r="T71" s="17">
        <v>59</v>
      </c>
      <c r="U71" s="17">
        <v>56</v>
      </c>
      <c r="V71" s="17">
        <v>65</v>
      </c>
      <c r="W71" s="17">
        <v>64</v>
      </c>
      <c r="X71" s="17">
        <v>29</v>
      </c>
      <c r="Y71" s="18">
        <v>24</v>
      </c>
      <c r="Z71" s="21">
        <v>18</v>
      </c>
      <c r="AA71" s="17">
        <v>10</v>
      </c>
      <c r="AB71" s="21">
        <v>6</v>
      </c>
      <c r="AC71" s="21"/>
    </row>
    <row r="72" spans="1:29">
      <c r="A72" s="19" t="s">
        <v>310</v>
      </c>
      <c r="B72" s="19" t="s">
        <v>336</v>
      </c>
      <c r="C72" s="21">
        <v>6</v>
      </c>
      <c r="D72" s="21">
        <v>9</v>
      </c>
      <c r="E72" s="21">
        <v>1</v>
      </c>
      <c r="F72" s="21">
        <v>5</v>
      </c>
      <c r="G72" s="21">
        <v>17</v>
      </c>
      <c r="H72" s="21">
        <v>25</v>
      </c>
      <c r="I72" s="21">
        <v>16</v>
      </c>
      <c r="J72" s="21">
        <v>7</v>
      </c>
      <c r="K72" s="21">
        <v>5</v>
      </c>
      <c r="L72" s="21">
        <v>2</v>
      </c>
      <c r="M72" s="21">
        <v>9</v>
      </c>
      <c r="N72" s="22">
        <v>5</v>
      </c>
      <c r="O72" s="21">
        <v>7</v>
      </c>
      <c r="P72" s="22">
        <v>6</v>
      </c>
      <c r="Q72" s="22">
        <v>4</v>
      </c>
      <c r="R72" s="21">
        <v>8</v>
      </c>
      <c r="S72" s="21">
        <v>7</v>
      </c>
      <c r="T72" s="17">
        <v>4</v>
      </c>
      <c r="U72" s="17">
        <v>3</v>
      </c>
      <c r="V72" s="17">
        <v>4</v>
      </c>
      <c r="W72" s="17">
        <v>6</v>
      </c>
      <c r="X72" s="17">
        <v>0</v>
      </c>
      <c r="Y72" s="18">
        <v>0</v>
      </c>
      <c r="Z72" s="21">
        <v>1</v>
      </c>
      <c r="AA72" s="17">
        <v>2</v>
      </c>
      <c r="AB72" s="21">
        <v>1</v>
      </c>
      <c r="AC72" s="21"/>
    </row>
    <row r="73" spans="1:29">
      <c r="A73" s="19" t="s">
        <v>311</v>
      </c>
      <c r="B73" s="19" t="s">
        <v>313</v>
      </c>
      <c r="C73" s="21">
        <v>9</v>
      </c>
      <c r="D73" s="21">
        <v>6</v>
      </c>
      <c r="E73" s="21">
        <v>17</v>
      </c>
      <c r="F73" s="21">
        <v>12</v>
      </c>
      <c r="G73" s="21">
        <v>11</v>
      </c>
      <c r="H73" s="21">
        <v>12</v>
      </c>
      <c r="I73" s="21">
        <v>26</v>
      </c>
      <c r="J73" s="21">
        <v>27</v>
      </c>
      <c r="K73" s="21">
        <v>22</v>
      </c>
      <c r="L73" s="21">
        <v>26</v>
      </c>
      <c r="M73" s="21">
        <v>25</v>
      </c>
      <c r="N73" s="22">
        <v>17</v>
      </c>
      <c r="O73" s="21">
        <v>30</v>
      </c>
      <c r="P73" s="22">
        <v>19</v>
      </c>
      <c r="Q73" s="22">
        <v>30</v>
      </c>
      <c r="R73" s="21">
        <v>24</v>
      </c>
      <c r="S73" s="21">
        <v>23</v>
      </c>
      <c r="T73" s="17">
        <v>14</v>
      </c>
      <c r="U73" s="17">
        <v>11</v>
      </c>
      <c r="V73" s="17">
        <v>8</v>
      </c>
      <c r="W73" s="17">
        <v>11</v>
      </c>
      <c r="X73" s="17">
        <v>6</v>
      </c>
      <c r="Y73" s="18">
        <v>8</v>
      </c>
      <c r="Z73" s="21">
        <v>1</v>
      </c>
      <c r="AA73" s="17">
        <v>5</v>
      </c>
      <c r="AB73" s="21">
        <v>5</v>
      </c>
      <c r="AC73" s="21"/>
    </row>
    <row r="74" spans="1:29">
      <c r="A74" s="19" t="s">
        <v>201</v>
      </c>
      <c r="B74" s="19" t="s">
        <v>341</v>
      </c>
      <c r="C74" s="21">
        <v>18</v>
      </c>
      <c r="D74" s="21">
        <v>67</v>
      </c>
      <c r="E74" s="21">
        <v>43</v>
      </c>
      <c r="F74" s="21">
        <v>60</v>
      </c>
      <c r="G74" s="21">
        <v>70</v>
      </c>
      <c r="H74" s="21">
        <v>52</v>
      </c>
      <c r="I74" s="21">
        <v>49</v>
      </c>
      <c r="J74" s="21">
        <v>73</v>
      </c>
      <c r="K74" s="21">
        <v>78</v>
      </c>
      <c r="L74" s="21">
        <v>79</v>
      </c>
      <c r="M74" s="21">
        <v>41</v>
      </c>
      <c r="N74" s="22">
        <v>39</v>
      </c>
      <c r="O74" s="21">
        <v>40</v>
      </c>
      <c r="P74" s="22">
        <v>39</v>
      </c>
      <c r="Q74" s="22">
        <v>60</v>
      </c>
      <c r="R74" s="21">
        <v>45</v>
      </c>
      <c r="S74" s="21">
        <v>50</v>
      </c>
      <c r="T74" s="17">
        <v>16</v>
      </c>
      <c r="U74" s="17">
        <v>10</v>
      </c>
      <c r="V74" s="17">
        <v>11</v>
      </c>
      <c r="W74" s="17">
        <v>5</v>
      </c>
      <c r="X74" s="17">
        <v>7</v>
      </c>
      <c r="Y74" s="18">
        <v>4</v>
      </c>
      <c r="Z74" s="21">
        <v>10</v>
      </c>
      <c r="AA74" s="17">
        <v>11</v>
      </c>
      <c r="AB74" s="21">
        <v>14</v>
      </c>
      <c r="AC74" s="21"/>
    </row>
    <row r="75" spans="1:29">
      <c r="A75" s="19" t="s">
        <v>312</v>
      </c>
      <c r="B75" s="19" t="s">
        <v>313</v>
      </c>
      <c r="C75" s="21">
        <v>16</v>
      </c>
      <c r="D75" s="21">
        <v>17</v>
      </c>
      <c r="E75" s="21">
        <v>7</v>
      </c>
      <c r="F75" s="21">
        <v>15</v>
      </c>
      <c r="G75" s="21">
        <v>14</v>
      </c>
      <c r="H75" s="21">
        <v>30</v>
      </c>
      <c r="I75" s="21">
        <v>13</v>
      </c>
      <c r="J75" s="21">
        <v>12</v>
      </c>
      <c r="K75" s="21">
        <v>12</v>
      </c>
      <c r="L75" s="21">
        <v>13</v>
      </c>
      <c r="M75" s="21">
        <v>12</v>
      </c>
      <c r="N75" s="22">
        <v>9</v>
      </c>
      <c r="O75" s="21">
        <v>13</v>
      </c>
      <c r="P75" s="22">
        <v>13</v>
      </c>
      <c r="Q75" s="22">
        <v>16</v>
      </c>
      <c r="R75" s="21">
        <v>18</v>
      </c>
      <c r="S75" s="21">
        <v>13</v>
      </c>
      <c r="T75" s="17">
        <v>8</v>
      </c>
      <c r="U75" s="17">
        <v>5</v>
      </c>
      <c r="V75" s="17">
        <v>8</v>
      </c>
      <c r="W75" s="17">
        <v>5</v>
      </c>
      <c r="X75" s="17">
        <v>3</v>
      </c>
      <c r="Y75" s="18">
        <v>2</v>
      </c>
      <c r="Z75" s="21">
        <v>5</v>
      </c>
      <c r="AA75" s="17">
        <v>1</v>
      </c>
      <c r="AB75" s="21">
        <v>1</v>
      </c>
      <c r="AC75" s="21"/>
    </row>
    <row r="76" spans="1:29">
      <c r="A76" s="19" t="s">
        <v>200</v>
      </c>
      <c r="B76" s="19" t="s">
        <v>330</v>
      </c>
      <c r="C76" s="21">
        <v>55</v>
      </c>
      <c r="D76" s="21">
        <v>61</v>
      </c>
      <c r="E76" s="21">
        <v>89</v>
      </c>
      <c r="F76" s="21">
        <v>41</v>
      </c>
      <c r="G76" s="21">
        <v>75</v>
      </c>
      <c r="H76" s="21">
        <v>35</v>
      </c>
      <c r="I76" s="21">
        <v>30</v>
      </c>
      <c r="J76" s="21">
        <v>33</v>
      </c>
      <c r="K76" s="21">
        <v>26</v>
      </c>
      <c r="L76" s="21">
        <v>36</v>
      </c>
      <c r="M76" s="21">
        <v>42</v>
      </c>
      <c r="N76" s="22">
        <v>57</v>
      </c>
      <c r="O76" s="21">
        <v>84</v>
      </c>
      <c r="P76" s="22">
        <v>90</v>
      </c>
      <c r="Q76" s="22">
        <v>90</v>
      </c>
      <c r="R76" s="21">
        <v>122</v>
      </c>
      <c r="S76" s="21">
        <v>120</v>
      </c>
      <c r="T76" s="17">
        <v>71</v>
      </c>
      <c r="U76" s="17">
        <v>25</v>
      </c>
      <c r="V76" s="17">
        <v>36</v>
      </c>
      <c r="W76" s="17">
        <v>36</v>
      </c>
      <c r="X76" s="17">
        <v>17</v>
      </c>
      <c r="Y76" s="18">
        <v>16</v>
      </c>
      <c r="Z76" s="21">
        <v>19</v>
      </c>
      <c r="AA76" s="17">
        <v>20</v>
      </c>
      <c r="AB76" s="21">
        <v>20</v>
      </c>
      <c r="AC76" s="21"/>
    </row>
    <row r="77" spans="1:29">
      <c r="A77" s="19" t="s">
        <v>199</v>
      </c>
      <c r="B77" s="19" t="s">
        <v>346</v>
      </c>
      <c r="C77" s="21">
        <v>26</v>
      </c>
      <c r="D77" s="21">
        <v>29</v>
      </c>
      <c r="E77" s="21">
        <v>60</v>
      </c>
      <c r="F77" s="21">
        <v>30</v>
      </c>
      <c r="G77" s="21">
        <v>53</v>
      </c>
      <c r="H77" s="21">
        <v>61</v>
      </c>
      <c r="I77" s="21">
        <v>53</v>
      </c>
      <c r="J77" s="21">
        <v>60</v>
      </c>
      <c r="K77" s="21">
        <v>59</v>
      </c>
      <c r="L77" s="21">
        <v>73</v>
      </c>
      <c r="M77" s="21">
        <v>37</v>
      </c>
      <c r="N77" s="22">
        <v>42</v>
      </c>
      <c r="O77" s="21">
        <v>32</v>
      </c>
      <c r="P77" s="22">
        <v>27</v>
      </c>
      <c r="Q77" s="22">
        <v>23</v>
      </c>
      <c r="R77" s="21">
        <v>21</v>
      </c>
      <c r="S77" s="21">
        <v>21</v>
      </c>
      <c r="T77" s="17">
        <v>14</v>
      </c>
      <c r="U77" s="17">
        <v>11</v>
      </c>
      <c r="V77" s="17">
        <v>5</v>
      </c>
      <c r="W77" s="17">
        <v>4</v>
      </c>
      <c r="X77" s="17">
        <v>4</v>
      </c>
      <c r="Y77" s="18">
        <v>8</v>
      </c>
      <c r="Z77" s="21">
        <v>12</v>
      </c>
      <c r="AA77" s="17">
        <v>7</v>
      </c>
      <c r="AB77" s="21">
        <v>4</v>
      </c>
      <c r="AC77" s="21"/>
    </row>
    <row r="78" spans="1:29">
      <c r="A78" s="19" t="s">
        <v>198</v>
      </c>
      <c r="B78" s="19" t="s">
        <v>351</v>
      </c>
      <c r="C78" s="21">
        <v>36</v>
      </c>
      <c r="D78" s="21">
        <v>50</v>
      </c>
      <c r="E78" s="21">
        <v>33</v>
      </c>
      <c r="F78" s="21">
        <v>44</v>
      </c>
      <c r="G78" s="21">
        <v>37</v>
      </c>
      <c r="H78" s="21">
        <v>22</v>
      </c>
      <c r="I78" s="21">
        <v>30</v>
      </c>
      <c r="J78" s="21">
        <v>39</v>
      </c>
      <c r="K78" s="21">
        <v>28</v>
      </c>
      <c r="L78" s="21">
        <v>41</v>
      </c>
      <c r="M78" s="21">
        <v>42</v>
      </c>
      <c r="N78" s="22">
        <v>38</v>
      </c>
      <c r="O78" s="21">
        <v>35</v>
      </c>
      <c r="P78" s="22">
        <v>42</v>
      </c>
      <c r="Q78" s="22">
        <v>78</v>
      </c>
      <c r="R78" s="21">
        <v>37</v>
      </c>
      <c r="S78" s="21">
        <v>36</v>
      </c>
      <c r="T78" s="17">
        <v>15</v>
      </c>
      <c r="U78" s="17">
        <v>9</v>
      </c>
      <c r="V78" s="17">
        <v>7</v>
      </c>
      <c r="W78" s="17">
        <v>7</v>
      </c>
      <c r="X78" s="17">
        <v>6</v>
      </c>
      <c r="Y78" s="18">
        <v>2</v>
      </c>
      <c r="Z78" s="21">
        <v>5</v>
      </c>
      <c r="AA78" s="17">
        <v>6</v>
      </c>
      <c r="AB78" s="21">
        <v>2</v>
      </c>
      <c r="AC78" s="21"/>
    </row>
    <row r="79" spans="1:29">
      <c r="A79" s="19" t="s">
        <v>197</v>
      </c>
      <c r="B79" s="19" t="s">
        <v>351</v>
      </c>
      <c r="C79" s="21">
        <v>32</v>
      </c>
      <c r="D79" s="21">
        <v>14</v>
      </c>
      <c r="E79" s="21">
        <v>27</v>
      </c>
      <c r="F79" s="21">
        <v>28</v>
      </c>
      <c r="G79" s="21">
        <v>33</v>
      </c>
      <c r="H79" s="21">
        <v>30</v>
      </c>
      <c r="I79" s="21">
        <v>48</v>
      </c>
      <c r="J79" s="21">
        <v>46</v>
      </c>
      <c r="K79" s="21">
        <v>70</v>
      </c>
      <c r="L79" s="21">
        <v>40</v>
      </c>
      <c r="M79" s="21">
        <v>40</v>
      </c>
      <c r="N79" s="22">
        <v>51</v>
      </c>
      <c r="O79" s="21">
        <v>53</v>
      </c>
      <c r="P79" s="22">
        <v>83</v>
      </c>
      <c r="Q79" s="22">
        <v>68</v>
      </c>
      <c r="R79" s="21">
        <v>53</v>
      </c>
      <c r="S79" s="21">
        <v>37</v>
      </c>
      <c r="T79" s="17">
        <v>18</v>
      </c>
      <c r="U79" s="17">
        <v>5</v>
      </c>
      <c r="V79" s="17">
        <v>9</v>
      </c>
      <c r="W79" s="17">
        <v>12</v>
      </c>
      <c r="X79" s="17">
        <v>11</v>
      </c>
      <c r="Y79" s="18">
        <v>24</v>
      </c>
      <c r="Z79" s="21">
        <v>43</v>
      </c>
      <c r="AA79" s="17">
        <v>16</v>
      </c>
      <c r="AB79" s="21">
        <v>13</v>
      </c>
      <c r="AC79" s="21"/>
    </row>
    <row r="80" spans="1:29">
      <c r="A80" s="19" t="s">
        <v>196</v>
      </c>
      <c r="B80" s="19" t="s">
        <v>351</v>
      </c>
      <c r="C80" s="21">
        <v>13</v>
      </c>
      <c r="D80" s="21">
        <v>14</v>
      </c>
      <c r="E80" s="21">
        <v>10</v>
      </c>
      <c r="F80" s="21">
        <v>15</v>
      </c>
      <c r="G80" s="21">
        <v>26</v>
      </c>
      <c r="H80" s="21">
        <v>22</v>
      </c>
      <c r="I80" s="21">
        <v>11</v>
      </c>
      <c r="J80" s="21">
        <v>23</v>
      </c>
      <c r="K80" s="21">
        <v>24</v>
      </c>
      <c r="L80" s="21">
        <v>25</v>
      </c>
      <c r="M80" s="21">
        <v>19</v>
      </c>
      <c r="N80" s="22">
        <v>19</v>
      </c>
      <c r="O80" s="21">
        <v>19</v>
      </c>
      <c r="P80" s="22">
        <v>18</v>
      </c>
      <c r="Q80" s="22">
        <v>19</v>
      </c>
      <c r="R80" s="21">
        <v>4</v>
      </c>
      <c r="S80" s="21">
        <v>18</v>
      </c>
      <c r="T80" s="17">
        <v>9</v>
      </c>
      <c r="U80" s="17">
        <v>7</v>
      </c>
      <c r="V80" s="17">
        <v>3</v>
      </c>
      <c r="W80" s="17">
        <v>3</v>
      </c>
      <c r="X80" s="17">
        <v>8</v>
      </c>
      <c r="Y80" s="18">
        <v>5</v>
      </c>
      <c r="Z80" s="21">
        <v>6</v>
      </c>
      <c r="AA80" s="17">
        <v>4</v>
      </c>
      <c r="AB80" s="21">
        <v>5</v>
      </c>
      <c r="AC80" s="21"/>
    </row>
    <row r="81" spans="1:29">
      <c r="A81" s="19" t="s">
        <v>313</v>
      </c>
      <c r="B81" s="19" t="s">
        <v>313</v>
      </c>
      <c r="C81" s="21">
        <v>16</v>
      </c>
      <c r="D81" s="21">
        <v>23</v>
      </c>
      <c r="E81" s="21">
        <v>47</v>
      </c>
      <c r="F81" s="21">
        <v>16</v>
      </c>
      <c r="G81" s="21">
        <v>21</v>
      </c>
      <c r="H81" s="21">
        <v>24</v>
      </c>
      <c r="I81" s="21">
        <v>32</v>
      </c>
      <c r="J81" s="21">
        <v>96</v>
      </c>
      <c r="K81" s="21">
        <v>33</v>
      </c>
      <c r="L81" s="21">
        <v>45</v>
      </c>
      <c r="M81" s="21">
        <v>23</v>
      </c>
      <c r="N81" s="22">
        <v>33</v>
      </c>
      <c r="O81" s="21">
        <v>33</v>
      </c>
      <c r="P81" s="22">
        <v>29</v>
      </c>
      <c r="Q81" s="22">
        <v>55</v>
      </c>
      <c r="R81" s="21">
        <v>49</v>
      </c>
      <c r="S81" s="21">
        <v>31</v>
      </c>
      <c r="T81" s="17">
        <v>10</v>
      </c>
      <c r="U81" s="17">
        <v>14</v>
      </c>
      <c r="V81" s="17">
        <v>12</v>
      </c>
      <c r="W81" s="17">
        <v>5</v>
      </c>
      <c r="X81" s="17">
        <v>5</v>
      </c>
      <c r="Y81" s="18">
        <v>9</v>
      </c>
      <c r="Z81" s="21">
        <v>13</v>
      </c>
      <c r="AA81" s="17">
        <v>13</v>
      </c>
      <c r="AB81" s="21">
        <v>9</v>
      </c>
      <c r="AC81" s="21"/>
    </row>
    <row r="82" spans="1:29">
      <c r="A82" s="19" t="s">
        <v>195</v>
      </c>
      <c r="B82" s="19" t="s">
        <v>351</v>
      </c>
      <c r="C82" s="21">
        <v>10</v>
      </c>
      <c r="D82" s="21">
        <v>9</v>
      </c>
      <c r="E82" s="21">
        <v>19</v>
      </c>
      <c r="F82" s="21">
        <v>15</v>
      </c>
      <c r="G82" s="21">
        <v>14</v>
      </c>
      <c r="H82" s="21">
        <v>11</v>
      </c>
      <c r="I82" s="21">
        <v>11</v>
      </c>
      <c r="J82" s="21">
        <v>14</v>
      </c>
      <c r="K82" s="21">
        <v>13</v>
      </c>
      <c r="L82" s="21">
        <v>16</v>
      </c>
      <c r="M82" s="21">
        <v>15</v>
      </c>
      <c r="N82" s="22">
        <v>12</v>
      </c>
      <c r="O82" s="21">
        <v>21</v>
      </c>
      <c r="P82" s="22">
        <v>10</v>
      </c>
      <c r="Q82" s="22">
        <v>6</v>
      </c>
      <c r="R82" s="21">
        <v>8</v>
      </c>
      <c r="S82" s="21">
        <v>4</v>
      </c>
      <c r="T82" s="17">
        <v>6</v>
      </c>
      <c r="U82" s="17">
        <v>6</v>
      </c>
      <c r="V82" s="17">
        <v>2</v>
      </c>
      <c r="W82" s="17">
        <v>2</v>
      </c>
      <c r="X82" s="17">
        <v>0</v>
      </c>
      <c r="Y82" s="18">
        <v>2</v>
      </c>
      <c r="Z82" s="21">
        <v>4</v>
      </c>
      <c r="AA82" s="17">
        <v>4</v>
      </c>
      <c r="AB82" s="21">
        <v>3</v>
      </c>
      <c r="AC82" s="21"/>
    </row>
    <row r="83" spans="1:29">
      <c r="A83" s="19" t="s">
        <v>194</v>
      </c>
      <c r="B83" s="19" t="s">
        <v>333</v>
      </c>
      <c r="C83" s="21">
        <v>56</v>
      </c>
      <c r="D83" s="21">
        <v>89</v>
      </c>
      <c r="E83" s="21">
        <v>82</v>
      </c>
      <c r="F83" s="21">
        <v>126</v>
      </c>
      <c r="G83" s="21">
        <v>128</v>
      </c>
      <c r="H83" s="21">
        <v>102</v>
      </c>
      <c r="I83" s="21">
        <v>79</v>
      </c>
      <c r="J83" s="21">
        <v>104</v>
      </c>
      <c r="K83" s="21">
        <v>100</v>
      </c>
      <c r="L83" s="21">
        <v>82</v>
      </c>
      <c r="M83" s="21">
        <v>166</v>
      </c>
      <c r="N83" s="22">
        <v>67</v>
      </c>
      <c r="O83" s="21">
        <v>46</v>
      </c>
      <c r="P83" s="22">
        <v>42</v>
      </c>
      <c r="Q83" s="22">
        <v>51</v>
      </c>
      <c r="R83" s="21">
        <v>40</v>
      </c>
      <c r="S83" s="21">
        <v>45</v>
      </c>
      <c r="T83" s="17">
        <v>27</v>
      </c>
      <c r="U83" s="17">
        <v>21</v>
      </c>
      <c r="V83" s="17">
        <v>19</v>
      </c>
      <c r="W83" s="17">
        <v>17</v>
      </c>
      <c r="X83" s="17">
        <v>15</v>
      </c>
      <c r="Y83" s="18">
        <v>20</v>
      </c>
      <c r="Z83" s="21">
        <v>18</v>
      </c>
      <c r="AA83" s="17">
        <v>20</v>
      </c>
      <c r="AB83" s="21">
        <v>18</v>
      </c>
      <c r="AC83" s="21"/>
    </row>
    <row r="84" spans="1:29">
      <c r="A84" s="19" t="s">
        <v>193</v>
      </c>
      <c r="B84" s="19" t="s">
        <v>336</v>
      </c>
      <c r="C84" s="21">
        <v>111</v>
      </c>
      <c r="D84" s="21">
        <v>92</v>
      </c>
      <c r="E84" s="21">
        <v>135</v>
      </c>
      <c r="F84" s="21">
        <v>85</v>
      </c>
      <c r="G84" s="21">
        <v>104</v>
      </c>
      <c r="H84" s="21">
        <v>68</v>
      </c>
      <c r="I84" s="21">
        <v>135</v>
      </c>
      <c r="J84" s="21">
        <v>321</v>
      </c>
      <c r="K84" s="21">
        <v>483</v>
      </c>
      <c r="L84" s="21">
        <v>147</v>
      </c>
      <c r="M84" s="21">
        <v>54</v>
      </c>
      <c r="N84" s="22">
        <v>110</v>
      </c>
      <c r="O84" s="21">
        <v>190</v>
      </c>
      <c r="P84" s="22">
        <v>140</v>
      </c>
      <c r="Q84" s="22">
        <v>128</v>
      </c>
      <c r="R84" s="21">
        <v>253</v>
      </c>
      <c r="S84" s="21">
        <v>270</v>
      </c>
      <c r="T84" s="17">
        <v>362</v>
      </c>
      <c r="U84" s="17">
        <v>22</v>
      </c>
      <c r="V84" s="17">
        <v>10</v>
      </c>
      <c r="W84" s="17">
        <v>20</v>
      </c>
      <c r="X84" s="17">
        <v>13</v>
      </c>
      <c r="Y84" s="18">
        <v>17</v>
      </c>
      <c r="Z84" s="21">
        <v>21</v>
      </c>
      <c r="AA84" s="17">
        <v>65</v>
      </c>
      <c r="AB84" s="21">
        <v>118</v>
      </c>
      <c r="AC84" s="21"/>
    </row>
    <row r="85" spans="1:29">
      <c r="A85" s="19" t="s">
        <v>192</v>
      </c>
      <c r="B85" s="19" t="s">
        <v>341</v>
      </c>
      <c r="C85" s="21">
        <v>26</v>
      </c>
      <c r="D85" s="21">
        <v>58</v>
      </c>
      <c r="E85" s="21">
        <v>43</v>
      </c>
      <c r="F85" s="21">
        <v>65</v>
      </c>
      <c r="G85" s="21">
        <v>49</v>
      </c>
      <c r="H85" s="21">
        <v>50</v>
      </c>
      <c r="I85" s="21">
        <v>38</v>
      </c>
      <c r="J85" s="21">
        <v>45</v>
      </c>
      <c r="K85" s="21">
        <v>58</v>
      </c>
      <c r="L85" s="21">
        <v>86</v>
      </c>
      <c r="M85" s="21">
        <v>46</v>
      </c>
      <c r="N85" s="22">
        <v>72</v>
      </c>
      <c r="O85" s="21">
        <v>46</v>
      </c>
      <c r="P85" s="22">
        <v>69</v>
      </c>
      <c r="Q85" s="22">
        <v>55</v>
      </c>
      <c r="R85" s="21">
        <v>52</v>
      </c>
      <c r="S85" s="21">
        <v>68</v>
      </c>
      <c r="T85" s="17">
        <v>42</v>
      </c>
      <c r="U85" s="17">
        <v>20</v>
      </c>
      <c r="V85" s="17">
        <v>22</v>
      </c>
      <c r="W85" s="17">
        <v>16</v>
      </c>
      <c r="X85" s="17">
        <v>7</v>
      </c>
      <c r="Y85" s="18">
        <v>14</v>
      </c>
      <c r="Z85" s="21">
        <v>11</v>
      </c>
      <c r="AA85" s="17">
        <v>14</v>
      </c>
      <c r="AB85" s="21">
        <v>8</v>
      </c>
      <c r="AC85" s="21"/>
    </row>
    <row r="86" spans="1:29">
      <c r="A86" s="19" t="s">
        <v>191</v>
      </c>
      <c r="B86" s="19" t="s">
        <v>336</v>
      </c>
      <c r="C86" s="21">
        <v>8</v>
      </c>
      <c r="D86" s="21">
        <v>17</v>
      </c>
      <c r="E86" s="21">
        <v>54</v>
      </c>
      <c r="F86" s="21">
        <v>31</v>
      </c>
      <c r="G86" s="21">
        <v>21</v>
      </c>
      <c r="H86" s="21">
        <v>20</v>
      </c>
      <c r="I86" s="21">
        <v>32</v>
      </c>
      <c r="J86" s="21">
        <v>35</v>
      </c>
      <c r="K86" s="21">
        <v>35</v>
      </c>
      <c r="L86" s="21">
        <v>38</v>
      </c>
      <c r="M86" s="21">
        <v>35</v>
      </c>
      <c r="N86" s="22">
        <v>55</v>
      </c>
      <c r="O86" s="21">
        <v>46</v>
      </c>
      <c r="P86" s="22">
        <v>44</v>
      </c>
      <c r="Q86" s="22">
        <v>33</v>
      </c>
      <c r="R86" s="21">
        <v>33</v>
      </c>
      <c r="S86" s="21">
        <v>29</v>
      </c>
      <c r="T86" s="17">
        <v>12</v>
      </c>
      <c r="U86" s="17">
        <v>3</v>
      </c>
      <c r="V86" s="17">
        <v>2</v>
      </c>
      <c r="W86" s="17">
        <v>5</v>
      </c>
      <c r="X86" s="17">
        <v>2</v>
      </c>
      <c r="Y86" s="18">
        <v>4</v>
      </c>
      <c r="Z86" s="21">
        <v>8</v>
      </c>
      <c r="AA86" s="17">
        <v>5</v>
      </c>
      <c r="AB86" s="21">
        <v>4</v>
      </c>
      <c r="AC86" s="21"/>
    </row>
    <row r="87" spans="1:29">
      <c r="A87" s="19" t="s">
        <v>190</v>
      </c>
      <c r="B87" s="19" t="s">
        <v>333</v>
      </c>
      <c r="C87" s="21">
        <v>91</v>
      </c>
      <c r="D87" s="21">
        <v>51</v>
      </c>
      <c r="E87" s="21">
        <v>29</v>
      </c>
      <c r="F87" s="21">
        <v>57</v>
      </c>
      <c r="G87" s="21">
        <v>49</v>
      </c>
      <c r="H87" s="21">
        <v>39</v>
      </c>
      <c r="I87" s="21">
        <v>38</v>
      </c>
      <c r="J87" s="21">
        <v>37</v>
      </c>
      <c r="K87" s="21">
        <v>53</v>
      </c>
      <c r="L87" s="21">
        <v>43</v>
      </c>
      <c r="M87" s="21">
        <v>68</v>
      </c>
      <c r="N87" s="22">
        <v>46</v>
      </c>
      <c r="O87" s="21">
        <v>73</v>
      </c>
      <c r="P87" s="22">
        <v>97</v>
      </c>
      <c r="Q87" s="22">
        <v>323</v>
      </c>
      <c r="R87" s="21">
        <v>126</v>
      </c>
      <c r="S87" s="21">
        <v>60</v>
      </c>
      <c r="T87" s="17">
        <v>70</v>
      </c>
      <c r="U87" s="17">
        <v>25</v>
      </c>
      <c r="V87" s="17">
        <v>28</v>
      </c>
      <c r="W87" s="17">
        <v>17</v>
      </c>
      <c r="X87" s="17">
        <v>12</v>
      </c>
      <c r="Y87" s="18">
        <v>14</v>
      </c>
      <c r="Z87" s="21">
        <v>16</v>
      </c>
      <c r="AA87" s="17">
        <v>5</v>
      </c>
      <c r="AB87" s="21">
        <v>0</v>
      </c>
      <c r="AC87" s="21"/>
    </row>
    <row r="88" spans="1:29">
      <c r="A88" s="19" t="s">
        <v>189</v>
      </c>
      <c r="B88" s="19" t="s">
        <v>333</v>
      </c>
      <c r="C88" s="21">
        <v>6</v>
      </c>
      <c r="D88" s="21">
        <v>6</v>
      </c>
      <c r="E88" s="21">
        <v>12</v>
      </c>
      <c r="F88" s="21">
        <v>9</v>
      </c>
      <c r="G88" s="21">
        <v>16</v>
      </c>
      <c r="H88" s="21">
        <v>31</v>
      </c>
      <c r="I88" s="21">
        <v>28</v>
      </c>
      <c r="J88" s="21">
        <v>26</v>
      </c>
      <c r="K88" s="21">
        <v>32</v>
      </c>
      <c r="L88" s="21">
        <v>29</v>
      </c>
      <c r="M88" s="21">
        <v>34</v>
      </c>
      <c r="N88" s="22">
        <v>30</v>
      </c>
      <c r="O88" s="21">
        <v>33</v>
      </c>
      <c r="P88" s="22">
        <v>42</v>
      </c>
      <c r="Q88" s="22">
        <v>70</v>
      </c>
      <c r="R88" s="21">
        <v>85</v>
      </c>
      <c r="S88" s="21">
        <v>60</v>
      </c>
      <c r="T88" s="17">
        <v>47</v>
      </c>
      <c r="U88" s="17">
        <v>28</v>
      </c>
      <c r="V88" s="17">
        <v>6</v>
      </c>
      <c r="W88" s="17">
        <v>7</v>
      </c>
      <c r="X88" s="17">
        <v>4</v>
      </c>
      <c r="Y88" s="18">
        <v>7</v>
      </c>
      <c r="Z88" s="21">
        <v>19</v>
      </c>
      <c r="AA88" s="17">
        <v>33</v>
      </c>
      <c r="AB88" s="21">
        <v>21</v>
      </c>
      <c r="AC88" s="21"/>
    </row>
    <row r="89" spans="1:29">
      <c r="A89" s="19" t="s">
        <v>188</v>
      </c>
      <c r="B89" s="19" t="s">
        <v>346</v>
      </c>
      <c r="C89" s="21">
        <v>7</v>
      </c>
      <c r="D89" s="21">
        <v>11</v>
      </c>
      <c r="E89" s="21">
        <v>10</v>
      </c>
      <c r="F89" s="21">
        <v>14</v>
      </c>
      <c r="G89" s="21">
        <v>17</v>
      </c>
      <c r="H89" s="21">
        <v>16</v>
      </c>
      <c r="I89" s="21">
        <v>13</v>
      </c>
      <c r="J89" s="21">
        <v>19</v>
      </c>
      <c r="K89" s="21">
        <v>18</v>
      </c>
      <c r="L89" s="21">
        <v>26</v>
      </c>
      <c r="M89" s="21">
        <v>15</v>
      </c>
      <c r="N89" s="22">
        <v>7</v>
      </c>
      <c r="O89" s="21">
        <v>12</v>
      </c>
      <c r="P89" s="22">
        <v>14</v>
      </c>
      <c r="Q89" s="22">
        <v>9</v>
      </c>
      <c r="R89" s="21">
        <v>7</v>
      </c>
      <c r="S89" s="21">
        <v>4</v>
      </c>
      <c r="T89" s="17">
        <v>7</v>
      </c>
      <c r="U89" s="17">
        <v>1</v>
      </c>
      <c r="V89" s="17">
        <v>1</v>
      </c>
      <c r="W89" s="17">
        <v>7</v>
      </c>
      <c r="X89" s="17">
        <v>3</v>
      </c>
      <c r="Y89" s="18">
        <v>9</v>
      </c>
      <c r="Z89" s="21">
        <v>11</v>
      </c>
      <c r="AA89" s="17">
        <v>7</v>
      </c>
      <c r="AB89" s="21">
        <v>6</v>
      </c>
      <c r="AC89" s="21"/>
    </row>
    <row r="90" spans="1:29">
      <c r="A90" s="19" t="s">
        <v>187</v>
      </c>
      <c r="B90" s="19" t="s">
        <v>346</v>
      </c>
      <c r="C90" s="21">
        <v>83</v>
      </c>
      <c r="D90" s="21">
        <v>103</v>
      </c>
      <c r="E90" s="21">
        <v>97</v>
      </c>
      <c r="F90" s="21">
        <v>138</v>
      </c>
      <c r="G90" s="21">
        <v>135</v>
      </c>
      <c r="H90" s="21">
        <v>115</v>
      </c>
      <c r="I90" s="21">
        <v>127</v>
      </c>
      <c r="J90" s="21">
        <v>123</v>
      </c>
      <c r="K90" s="21">
        <v>254</v>
      </c>
      <c r="L90" s="21">
        <v>142</v>
      </c>
      <c r="M90" s="21">
        <v>179</v>
      </c>
      <c r="N90" s="22">
        <v>165</v>
      </c>
      <c r="O90" s="21">
        <v>191</v>
      </c>
      <c r="P90" s="22">
        <v>203</v>
      </c>
      <c r="Q90" s="22">
        <v>229</v>
      </c>
      <c r="R90" s="21">
        <v>253</v>
      </c>
      <c r="S90" s="21">
        <v>213</v>
      </c>
      <c r="T90" s="17">
        <v>215</v>
      </c>
      <c r="U90" s="17">
        <v>172</v>
      </c>
      <c r="V90" s="17">
        <v>85</v>
      </c>
      <c r="W90" s="17">
        <v>28</v>
      </c>
      <c r="X90" s="17">
        <v>15</v>
      </c>
      <c r="Y90" s="18">
        <v>20</v>
      </c>
      <c r="Z90" s="21">
        <v>51</v>
      </c>
      <c r="AA90" s="17">
        <v>61</v>
      </c>
      <c r="AB90" s="21">
        <v>123</v>
      </c>
      <c r="AC90" s="21"/>
    </row>
    <row r="91" spans="1:29">
      <c r="A91" s="19" t="s">
        <v>186</v>
      </c>
      <c r="B91" s="19" t="s">
        <v>333</v>
      </c>
      <c r="C91" s="21">
        <v>80</v>
      </c>
      <c r="D91" s="21">
        <v>163</v>
      </c>
      <c r="E91" s="21">
        <v>202</v>
      </c>
      <c r="F91" s="21">
        <v>231</v>
      </c>
      <c r="G91" s="21">
        <v>236</v>
      </c>
      <c r="H91" s="21">
        <v>197</v>
      </c>
      <c r="I91" s="21">
        <v>174</v>
      </c>
      <c r="J91" s="21">
        <v>197</v>
      </c>
      <c r="K91" s="21">
        <v>183</v>
      </c>
      <c r="L91" s="21">
        <v>258</v>
      </c>
      <c r="M91" s="21">
        <v>195</v>
      </c>
      <c r="N91" s="22">
        <v>198</v>
      </c>
      <c r="O91" s="21">
        <v>125</v>
      </c>
      <c r="P91" s="22">
        <v>284</v>
      </c>
      <c r="Q91" s="22">
        <v>286</v>
      </c>
      <c r="R91" s="21">
        <v>322</v>
      </c>
      <c r="S91" s="21">
        <v>281</v>
      </c>
      <c r="T91" s="17">
        <v>276</v>
      </c>
      <c r="U91" s="17">
        <v>266</v>
      </c>
      <c r="V91" s="17">
        <v>86</v>
      </c>
      <c r="W91" s="17">
        <v>90</v>
      </c>
      <c r="X91" s="17">
        <v>96</v>
      </c>
      <c r="Y91" s="18">
        <v>145</v>
      </c>
      <c r="Z91" s="21">
        <v>189</v>
      </c>
      <c r="AA91" s="17">
        <v>217</v>
      </c>
      <c r="AB91" s="21">
        <v>358</v>
      </c>
      <c r="AC91" s="21"/>
    </row>
    <row r="92" spans="1:29">
      <c r="A92" s="19" t="s">
        <v>185</v>
      </c>
      <c r="B92" s="19" t="s">
        <v>339</v>
      </c>
      <c r="C92" s="21">
        <v>36</v>
      </c>
      <c r="D92" s="21">
        <v>61</v>
      </c>
      <c r="E92" s="21">
        <v>84</v>
      </c>
      <c r="F92" s="21">
        <v>90</v>
      </c>
      <c r="G92" s="21">
        <v>94</v>
      </c>
      <c r="H92" s="21">
        <v>119</v>
      </c>
      <c r="I92" s="21">
        <v>115</v>
      </c>
      <c r="J92" s="21">
        <v>125</v>
      </c>
      <c r="K92" s="21">
        <v>111</v>
      </c>
      <c r="L92" s="21">
        <v>69</v>
      </c>
      <c r="M92" s="21">
        <v>51</v>
      </c>
      <c r="N92" s="22">
        <v>34</v>
      </c>
      <c r="O92" s="21">
        <v>36</v>
      </c>
      <c r="P92" s="22">
        <v>32</v>
      </c>
      <c r="Q92" s="22">
        <v>29</v>
      </c>
      <c r="R92" s="21">
        <v>42</v>
      </c>
      <c r="S92" s="21">
        <v>20</v>
      </c>
      <c r="T92" s="17">
        <v>20</v>
      </c>
      <c r="U92" s="17">
        <v>16</v>
      </c>
      <c r="V92" s="17">
        <v>3</v>
      </c>
      <c r="W92" s="17">
        <v>6</v>
      </c>
      <c r="X92" s="17">
        <v>7</v>
      </c>
      <c r="Y92" s="18">
        <v>4</v>
      </c>
      <c r="Z92" s="21">
        <v>16</v>
      </c>
      <c r="AA92" s="17">
        <v>3</v>
      </c>
      <c r="AB92" s="21">
        <v>5</v>
      </c>
      <c r="AC92" s="21"/>
    </row>
    <row r="93" spans="1:29">
      <c r="A93" s="19" t="s">
        <v>184</v>
      </c>
      <c r="B93" s="19" t="s">
        <v>351</v>
      </c>
      <c r="C93" s="21">
        <v>29</v>
      </c>
      <c r="D93" s="21">
        <v>83</v>
      </c>
      <c r="E93" s="21">
        <v>120</v>
      </c>
      <c r="F93" s="21">
        <v>70</v>
      </c>
      <c r="G93" s="21">
        <v>64</v>
      </c>
      <c r="H93" s="21">
        <v>57</v>
      </c>
      <c r="I93" s="21">
        <v>32</v>
      </c>
      <c r="J93" s="21">
        <v>27</v>
      </c>
      <c r="K93" s="21">
        <v>45</v>
      </c>
      <c r="L93" s="21">
        <v>40</v>
      </c>
      <c r="M93" s="21">
        <v>79</v>
      </c>
      <c r="N93" s="22">
        <v>55</v>
      </c>
      <c r="O93" s="21">
        <v>85</v>
      </c>
      <c r="P93" s="22">
        <v>87</v>
      </c>
      <c r="Q93" s="22">
        <v>69</v>
      </c>
      <c r="R93" s="21">
        <v>67</v>
      </c>
      <c r="S93" s="21">
        <v>32</v>
      </c>
      <c r="T93" s="17">
        <v>35</v>
      </c>
      <c r="U93" s="17">
        <v>45</v>
      </c>
      <c r="V93" s="17">
        <v>14</v>
      </c>
      <c r="W93" s="17">
        <v>31</v>
      </c>
      <c r="X93" s="17">
        <v>7</v>
      </c>
      <c r="Y93" s="18">
        <v>10</v>
      </c>
      <c r="Z93" s="21">
        <v>12</v>
      </c>
      <c r="AA93" s="17">
        <v>11</v>
      </c>
      <c r="AB93" s="21">
        <v>8</v>
      </c>
      <c r="AC93" s="21"/>
    </row>
    <row r="94" spans="1:29">
      <c r="A94" s="19" t="s">
        <v>314</v>
      </c>
      <c r="B94" s="19" t="s">
        <v>313</v>
      </c>
      <c r="C94" s="21">
        <v>15</v>
      </c>
      <c r="D94" s="21">
        <v>10</v>
      </c>
      <c r="E94" s="21">
        <v>13</v>
      </c>
      <c r="F94" s="21">
        <v>10</v>
      </c>
      <c r="G94" s="21">
        <v>5</v>
      </c>
      <c r="H94" s="21">
        <v>9</v>
      </c>
      <c r="I94" s="21">
        <v>6</v>
      </c>
      <c r="J94" s="21">
        <v>7</v>
      </c>
      <c r="K94" s="21">
        <v>11</v>
      </c>
      <c r="L94" s="21">
        <v>15</v>
      </c>
      <c r="M94" s="21">
        <v>17</v>
      </c>
      <c r="N94" s="22">
        <v>14</v>
      </c>
      <c r="O94" s="21">
        <v>13</v>
      </c>
      <c r="P94" s="22">
        <v>3</v>
      </c>
      <c r="Q94" s="22">
        <v>7</v>
      </c>
      <c r="R94" s="21">
        <v>9</v>
      </c>
      <c r="S94" s="21">
        <v>6</v>
      </c>
      <c r="T94" s="17">
        <v>5</v>
      </c>
      <c r="U94" s="17">
        <v>4</v>
      </c>
      <c r="V94" s="17">
        <v>3</v>
      </c>
      <c r="W94" s="17">
        <v>2</v>
      </c>
      <c r="X94" s="17">
        <v>1</v>
      </c>
      <c r="Y94" s="18">
        <v>0</v>
      </c>
      <c r="Z94" s="21">
        <v>0</v>
      </c>
      <c r="AA94" s="17">
        <v>1</v>
      </c>
      <c r="AB94" s="21">
        <v>1</v>
      </c>
      <c r="AC94" s="21"/>
    </row>
    <row r="95" spans="1:29">
      <c r="A95" s="19" t="s">
        <v>183</v>
      </c>
      <c r="B95" s="19" t="s">
        <v>333</v>
      </c>
      <c r="C95" s="21">
        <v>99</v>
      </c>
      <c r="D95" s="21">
        <v>62</v>
      </c>
      <c r="E95" s="21">
        <v>86</v>
      </c>
      <c r="F95" s="21">
        <v>80</v>
      </c>
      <c r="G95" s="21">
        <v>81</v>
      </c>
      <c r="H95" s="21">
        <v>68</v>
      </c>
      <c r="I95" s="21">
        <v>58</v>
      </c>
      <c r="J95" s="21">
        <v>44</v>
      </c>
      <c r="K95" s="21">
        <v>57</v>
      </c>
      <c r="L95" s="21">
        <v>64</v>
      </c>
      <c r="M95" s="21">
        <v>68</v>
      </c>
      <c r="N95" s="22">
        <v>47</v>
      </c>
      <c r="O95" s="21">
        <v>66</v>
      </c>
      <c r="P95" s="22">
        <v>66</v>
      </c>
      <c r="Q95" s="22">
        <v>99</v>
      </c>
      <c r="R95" s="21">
        <v>99</v>
      </c>
      <c r="S95" s="21">
        <v>78</v>
      </c>
      <c r="T95" s="17">
        <v>42</v>
      </c>
      <c r="U95" s="17">
        <v>34</v>
      </c>
      <c r="V95" s="17">
        <v>9</v>
      </c>
      <c r="W95" s="17">
        <v>8</v>
      </c>
      <c r="X95" s="17">
        <v>10</v>
      </c>
      <c r="Y95" s="18">
        <v>21</v>
      </c>
      <c r="Z95" s="21">
        <v>12</v>
      </c>
      <c r="AA95" s="17">
        <v>19</v>
      </c>
      <c r="AB95" s="21">
        <v>18</v>
      </c>
      <c r="AC95" s="21"/>
    </row>
    <row r="96" spans="1:29">
      <c r="A96" s="19" t="s">
        <v>182</v>
      </c>
      <c r="B96" s="19" t="s">
        <v>336</v>
      </c>
      <c r="C96" s="21">
        <v>22</v>
      </c>
      <c r="D96" s="21">
        <v>27</v>
      </c>
      <c r="E96" s="21">
        <v>34</v>
      </c>
      <c r="F96" s="21">
        <v>11</v>
      </c>
      <c r="G96" s="21">
        <v>12</v>
      </c>
      <c r="H96" s="21">
        <v>20</v>
      </c>
      <c r="I96" s="21">
        <v>6</v>
      </c>
      <c r="J96" s="21">
        <v>9</v>
      </c>
      <c r="K96" s="21">
        <v>8</v>
      </c>
      <c r="L96" s="21">
        <v>13</v>
      </c>
      <c r="M96" s="21">
        <v>13</v>
      </c>
      <c r="N96" s="22">
        <v>26</v>
      </c>
      <c r="O96" s="21">
        <v>53</v>
      </c>
      <c r="P96" s="22">
        <v>34</v>
      </c>
      <c r="Q96" s="22">
        <v>30</v>
      </c>
      <c r="R96" s="21">
        <v>74</v>
      </c>
      <c r="S96" s="21">
        <v>47</v>
      </c>
      <c r="T96" s="17">
        <v>58</v>
      </c>
      <c r="U96" s="17">
        <v>18</v>
      </c>
      <c r="V96" s="17">
        <v>24</v>
      </c>
      <c r="W96" s="17">
        <v>14</v>
      </c>
      <c r="X96" s="17">
        <v>3</v>
      </c>
      <c r="Y96" s="18">
        <v>12</v>
      </c>
      <c r="Z96" s="21">
        <v>86</v>
      </c>
      <c r="AA96" s="17">
        <v>102</v>
      </c>
      <c r="AB96" s="21">
        <v>6</v>
      </c>
      <c r="AC96" s="21"/>
    </row>
    <row r="97" spans="1:29">
      <c r="A97" s="19" t="s">
        <v>181</v>
      </c>
      <c r="B97" s="19" t="s">
        <v>339</v>
      </c>
      <c r="C97" s="21">
        <v>7</v>
      </c>
      <c r="D97" s="21">
        <v>30</v>
      </c>
      <c r="E97" s="21">
        <v>40</v>
      </c>
      <c r="F97" s="21">
        <v>41</v>
      </c>
      <c r="G97" s="21">
        <v>55</v>
      </c>
      <c r="H97" s="21">
        <v>28</v>
      </c>
      <c r="I97" s="21">
        <v>50</v>
      </c>
      <c r="J97" s="21">
        <v>63</v>
      </c>
      <c r="K97" s="21">
        <v>56</v>
      </c>
      <c r="L97" s="21">
        <v>56</v>
      </c>
      <c r="M97" s="21">
        <v>58</v>
      </c>
      <c r="N97" s="22">
        <v>54</v>
      </c>
      <c r="O97" s="21">
        <v>59</v>
      </c>
      <c r="P97" s="22">
        <v>54</v>
      </c>
      <c r="Q97" s="22">
        <v>65</v>
      </c>
      <c r="R97" s="21">
        <v>66</v>
      </c>
      <c r="S97" s="21">
        <v>71</v>
      </c>
      <c r="T97" s="17">
        <v>51</v>
      </c>
      <c r="U97" s="17">
        <v>26</v>
      </c>
      <c r="V97" s="17">
        <v>12</v>
      </c>
      <c r="W97" s="17">
        <v>17</v>
      </c>
      <c r="X97" s="17">
        <v>25</v>
      </c>
      <c r="Y97" s="18">
        <v>28</v>
      </c>
      <c r="Z97" s="21">
        <v>51</v>
      </c>
      <c r="AA97" s="17">
        <v>49</v>
      </c>
      <c r="AB97" s="21">
        <v>41</v>
      </c>
      <c r="AC97" s="21"/>
    </row>
    <row r="98" spans="1:29">
      <c r="A98" s="19" t="s">
        <v>180</v>
      </c>
      <c r="B98" s="19" t="s">
        <v>339</v>
      </c>
      <c r="C98" s="21">
        <v>31</v>
      </c>
      <c r="D98" s="21">
        <v>36</v>
      </c>
      <c r="E98" s="21">
        <v>34</v>
      </c>
      <c r="F98" s="21">
        <v>42</v>
      </c>
      <c r="G98" s="21">
        <v>94</v>
      </c>
      <c r="H98" s="21">
        <v>60</v>
      </c>
      <c r="I98" s="21">
        <v>46</v>
      </c>
      <c r="J98" s="21">
        <v>38</v>
      </c>
      <c r="K98" s="21">
        <v>31</v>
      </c>
      <c r="L98" s="21">
        <v>27</v>
      </c>
      <c r="M98" s="21">
        <v>28</v>
      </c>
      <c r="N98" s="22">
        <v>34</v>
      </c>
      <c r="O98" s="21">
        <v>23</v>
      </c>
      <c r="P98" s="22">
        <v>29</v>
      </c>
      <c r="Q98" s="22">
        <v>42</v>
      </c>
      <c r="R98" s="21">
        <v>43</v>
      </c>
      <c r="S98" s="21">
        <v>15</v>
      </c>
      <c r="T98" s="17">
        <v>13</v>
      </c>
      <c r="U98" s="17">
        <v>7</v>
      </c>
      <c r="V98" s="17">
        <v>9</v>
      </c>
      <c r="W98" s="17">
        <v>9</v>
      </c>
      <c r="X98" s="17">
        <v>6</v>
      </c>
      <c r="Y98" s="18">
        <v>7</v>
      </c>
      <c r="Z98" s="21">
        <v>6</v>
      </c>
      <c r="AA98" s="17">
        <v>5</v>
      </c>
      <c r="AB98" s="21">
        <v>12</v>
      </c>
      <c r="AC98" s="21"/>
    </row>
    <row r="99" spans="1:29">
      <c r="A99" s="19" t="s">
        <v>315</v>
      </c>
      <c r="B99" s="19" t="s">
        <v>313</v>
      </c>
      <c r="C99" s="21">
        <v>29</v>
      </c>
      <c r="D99" s="21">
        <v>19</v>
      </c>
      <c r="E99" s="21">
        <v>36</v>
      </c>
      <c r="F99" s="21">
        <v>26</v>
      </c>
      <c r="G99" s="21">
        <v>38</v>
      </c>
      <c r="H99" s="21">
        <v>28</v>
      </c>
      <c r="I99" s="21">
        <v>27</v>
      </c>
      <c r="J99" s="21">
        <v>29</v>
      </c>
      <c r="K99" s="21">
        <v>31</v>
      </c>
      <c r="L99" s="21">
        <v>30</v>
      </c>
      <c r="M99" s="21">
        <v>48</v>
      </c>
      <c r="N99" s="22">
        <v>63</v>
      </c>
      <c r="O99" s="21">
        <v>61</v>
      </c>
      <c r="P99" s="22">
        <v>47</v>
      </c>
      <c r="Q99" s="22">
        <v>46</v>
      </c>
      <c r="R99" s="21">
        <v>35</v>
      </c>
      <c r="S99" s="21">
        <v>22</v>
      </c>
      <c r="T99" s="17">
        <v>15</v>
      </c>
      <c r="U99" s="17">
        <v>12</v>
      </c>
      <c r="V99" s="17">
        <v>16</v>
      </c>
      <c r="W99" s="17">
        <v>9</v>
      </c>
      <c r="X99" s="17">
        <v>5</v>
      </c>
      <c r="Y99" s="18">
        <v>2</v>
      </c>
      <c r="Z99" s="21">
        <v>6</v>
      </c>
      <c r="AA99" s="17">
        <v>6</v>
      </c>
      <c r="AB99" s="21">
        <v>5</v>
      </c>
      <c r="AC99" s="21"/>
    </row>
    <row r="100" spans="1:29">
      <c r="A100" s="19" t="s">
        <v>333</v>
      </c>
      <c r="B100" s="19" t="s">
        <v>333</v>
      </c>
      <c r="C100" s="21">
        <v>134</v>
      </c>
      <c r="D100" s="21">
        <v>102</v>
      </c>
      <c r="E100" s="21">
        <v>86</v>
      </c>
      <c r="F100" s="21">
        <v>49</v>
      </c>
      <c r="G100" s="21">
        <v>45</v>
      </c>
      <c r="H100" s="21">
        <v>59</v>
      </c>
      <c r="I100" s="21">
        <v>1</v>
      </c>
      <c r="J100" s="21">
        <v>21</v>
      </c>
      <c r="K100" s="21">
        <v>76</v>
      </c>
      <c r="L100" s="21">
        <v>234</v>
      </c>
      <c r="M100" s="21">
        <v>25</v>
      </c>
      <c r="N100" s="22">
        <v>97</v>
      </c>
      <c r="O100" s="21">
        <v>59</v>
      </c>
      <c r="P100" s="22">
        <v>77</v>
      </c>
      <c r="Q100" s="22">
        <v>255</v>
      </c>
      <c r="R100" s="21">
        <v>112</v>
      </c>
      <c r="S100" s="21">
        <v>247</v>
      </c>
      <c r="T100" s="17">
        <v>32</v>
      </c>
      <c r="U100" s="17">
        <v>58</v>
      </c>
      <c r="V100" s="17">
        <v>13</v>
      </c>
      <c r="W100" s="17">
        <v>478</v>
      </c>
      <c r="X100" s="17">
        <v>229</v>
      </c>
      <c r="Y100" s="18">
        <v>97</v>
      </c>
      <c r="Z100" s="21">
        <v>39</v>
      </c>
      <c r="AA100" s="17">
        <v>412</v>
      </c>
      <c r="AB100" s="21">
        <v>262</v>
      </c>
      <c r="AC100" s="21"/>
    </row>
    <row r="101" spans="1:29">
      <c r="A101" s="19" t="s">
        <v>351</v>
      </c>
      <c r="B101" s="19" t="s">
        <v>351</v>
      </c>
      <c r="C101" s="21">
        <v>16</v>
      </c>
      <c r="D101" s="21">
        <v>5</v>
      </c>
      <c r="E101" s="21">
        <v>11</v>
      </c>
      <c r="F101" s="21">
        <v>3</v>
      </c>
      <c r="G101" s="21">
        <v>1</v>
      </c>
      <c r="H101" s="21">
        <v>2</v>
      </c>
      <c r="I101" s="21">
        <v>0</v>
      </c>
      <c r="J101" s="21">
        <v>0</v>
      </c>
      <c r="K101" s="21">
        <v>2</v>
      </c>
      <c r="L101" s="21">
        <v>0</v>
      </c>
      <c r="M101" s="21">
        <v>1</v>
      </c>
      <c r="N101" s="22">
        <v>0</v>
      </c>
      <c r="O101" s="21">
        <v>8</v>
      </c>
      <c r="P101" s="22">
        <v>52</v>
      </c>
      <c r="Q101" s="22">
        <v>84</v>
      </c>
      <c r="R101" s="21">
        <v>77</v>
      </c>
      <c r="S101" s="21">
        <v>66</v>
      </c>
      <c r="T101" s="17">
        <v>52</v>
      </c>
      <c r="U101" s="17">
        <v>33</v>
      </c>
      <c r="V101" s="17">
        <v>27</v>
      </c>
      <c r="W101" s="17">
        <v>35</v>
      </c>
      <c r="X101" s="17">
        <v>28</v>
      </c>
      <c r="Y101" s="18">
        <v>32</v>
      </c>
      <c r="Z101" s="21">
        <v>41</v>
      </c>
      <c r="AA101" s="17">
        <v>41</v>
      </c>
      <c r="AB101" s="21">
        <v>41</v>
      </c>
      <c r="AC101" s="21"/>
    </row>
    <row r="102" spans="1:29">
      <c r="A102" s="19" t="s">
        <v>179</v>
      </c>
      <c r="B102" s="19" t="s">
        <v>313</v>
      </c>
      <c r="C102" s="21">
        <v>169</v>
      </c>
      <c r="D102" s="21">
        <v>103</v>
      </c>
      <c r="E102" s="21">
        <v>194</v>
      </c>
      <c r="F102" s="21">
        <v>151</v>
      </c>
      <c r="G102" s="21">
        <v>149</v>
      </c>
      <c r="H102" s="21">
        <v>102</v>
      </c>
      <c r="I102" s="21">
        <v>123</v>
      </c>
      <c r="J102" s="21">
        <v>113</v>
      </c>
      <c r="K102" s="21">
        <v>118</v>
      </c>
      <c r="L102" s="21">
        <v>181</v>
      </c>
      <c r="M102" s="21">
        <v>123</v>
      </c>
      <c r="N102" s="22">
        <v>146</v>
      </c>
      <c r="O102" s="21">
        <v>138</v>
      </c>
      <c r="P102" s="22">
        <v>136</v>
      </c>
      <c r="Q102" s="22">
        <v>116</v>
      </c>
      <c r="R102" s="21">
        <v>83</v>
      </c>
      <c r="S102" s="21">
        <v>84</v>
      </c>
      <c r="T102" s="17">
        <v>34</v>
      </c>
      <c r="U102" s="17">
        <v>43</v>
      </c>
      <c r="V102" s="17">
        <v>14</v>
      </c>
      <c r="W102" s="17">
        <v>38</v>
      </c>
      <c r="X102" s="17">
        <v>11</v>
      </c>
      <c r="Y102" s="18">
        <v>18</v>
      </c>
      <c r="Z102" s="21">
        <v>18</v>
      </c>
      <c r="AA102" s="17">
        <v>20</v>
      </c>
      <c r="AB102" s="21">
        <v>22</v>
      </c>
      <c r="AC102" s="21"/>
    </row>
    <row r="103" spans="1:29">
      <c r="A103" s="19" t="s">
        <v>178</v>
      </c>
      <c r="B103" s="19" t="s">
        <v>336</v>
      </c>
      <c r="C103" s="21">
        <v>26</v>
      </c>
      <c r="D103" s="21">
        <v>33</v>
      </c>
      <c r="E103" s="21">
        <v>47</v>
      </c>
      <c r="F103" s="21">
        <v>110</v>
      </c>
      <c r="G103" s="21">
        <v>65</v>
      </c>
      <c r="H103" s="21">
        <v>27</v>
      </c>
      <c r="I103" s="21">
        <v>32</v>
      </c>
      <c r="J103" s="21">
        <v>183</v>
      </c>
      <c r="K103" s="21">
        <v>115</v>
      </c>
      <c r="L103" s="21">
        <v>94</v>
      </c>
      <c r="M103" s="21">
        <v>50</v>
      </c>
      <c r="N103" s="22">
        <v>71</v>
      </c>
      <c r="O103" s="21">
        <v>51</v>
      </c>
      <c r="P103" s="22">
        <v>30</v>
      </c>
      <c r="Q103" s="22">
        <v>40</v>
      </c>
      <c r="R103" s="21">
        <v>44</v>
      </c>
      <c r="S103" s="21">
        <v>116</v>
      </c>
      <c r="T103" s="17">
        <v>81</v>
      </c>
      <c r="U103" s="17">
        <v>67</v>
      </c>
      <c r="V103" s="17">
        <v>18</v>
      </c>
      <c r="W103" s="17">
        <v>6</v>
      </c>
      <c r="X103" s="17">
        <v>5</v>
      </c>
      <c r="Y103" s="18">
        <v>75</v>
      </c>
      <c r="Z103" s="21">
        <v>9</v>
      </c>
      <c r="AA103" s="17">
        <v>8</v>
      </c>
      <c r="AB103" s="21">
        <v>14</v>
      </c>
      <c r="AC103" s="21"/>
    </row>
    <row r="104" spans="1:29">
      <c r="A104" s="19" t="s">
        <v>177</v>
      </c>
      <c r="B104" s="19" t="s">
        <v>339</v>
      </c>
      <c r="C104" s="21">
        <v>69</v>
      </c>
      <c r="D104" s="21">
        <v>92</v>
      </c>
      <c r="E104" s="21">
        <v>143</v>
      </c>
      <c r="F104" s="21">
        <v>207</v>
      </c>
      <c r="G104" s="21">
        <v>213</v>
      </c>
      <c r="H104" s="21">
        <v>210</v>
      </c>
      <c r="I104" s="21">
        <v>199</v>
      </c>
      <c r="J104" s="21">
        <v>195</v>
      </c>
      <c r="K104" s="21">
        <v>238</v>
      </c>
      <c r="L104" s="21">
        <v>221</v>
      </c>
      <c r="M104" s="21">
        <v>103</v>
      </c>
      <c r="N104" s="22">
        <v>164</v>
      </c>
      <c r="O104" s="21">
        <v>195</v>
      </c>
      <c r="P104" s="22">
        <v>159</v>
      </c>
      <c r="Q104" s="22">
        <v>137</v>
      </c>
      <c r="R104" s="21">
        <v>97</v>
      </c>
      <c r="S104" s="21">
        <v>36</v>
      </c>
      <c r="T104" s="17">
        <v>34</v>
      </c>
      <c r="U104" s="17">
        <v>20</v>
      </c>
      <c r="V104" s="17">
        <v>9</v>
      </c>
      <c r="W104" s="17">
        <v>14</v>
      </c>
      <c r="X104" s="17">
        <v>22</v>
      </c>
      <c r="Y104" s="18">
        <v>12</v>
      </c>
      <c r="Z104" s="21">
        <v>18</v>
      </c>
      <c r="AA104" s="17">
        <v>19</v>
      </c>
      <c r="AB104" s="21">
        <v>29</v>
      </c>
      <c r="AC104" s="21"/>
    </row>
    <row r="105" spans="1:29">
      <c r="A105" s="19" t="s">
        <v>316</v>
      </c>
      <c r="B105" s="19" t="s">
        <v>313</v>
      </c>
      <c r="C105" s="21">
        <v>2</v>
      </c>
      <c r="D105" s="21">
        <v>3</v>
      </c>
      <c r="E105" s="21">
        <v>2</v>
      </c>
      <c r="F105" s="21">
        <v>2</v>
      </c>
      <c r="G105" s="21">
        <v>3</v>
      </c>
      <c r="H105" s="21">
        <v>3</v>
      </c>
      <c r="I105" s="21">
        <v>4</v>
      </c>
      <c r="J105" s="21">
        <v>3</v>
      </c>
      <c r="K105" s="21">
        <v>2</v>
      </c>
      <c r="L105" s="21">
        <v>5</v>
      </c>
      <c r="M105" s="21">
        <v>4</v>
      </c>
      <c r="N105" s="22">
        <v>3</v>
      </c>
      <c r="O105" s="21">
        <v>2</v>
      </c>
      <c r="P105" s="22">
        <v>6</v>
      </c>
      <c r="Q105" s="22">
        <v>3</v>
      </c>
      <c r="R105" s="21">
        <v>7</v>
      </c>
      <c r="S105" s="21">
        <v>2</v>
      </c>
      <c r="T105" s="17">
        <v>4</v>
      </c>
      <c r="U105" s="17">
        <v>3</v>
      </c>
      <c r="V105" s="17">
        <v>1</v>
      </c>
      <c r="W105" s="17">
        <v>2</v>
      </c>
      <c r="X105" s="17">
        <v>1</v>
      </c>
      <c r="Y105" s="18">
        <v>1</v>
      </c>
      <c r="Z105" s="21">
        <v>0</v>
      </c>
      <c r="AA105" s="17">
        <v>2</v>
      </c>
      <c r="AB105" s="21">
        <v>1</v>
      </c>
      <c r="AC105" s="21"/>
    </row>
    <row r="106" spans="1:29">
      <c r="A106" s="19" t="s">
        <v>176</v>
      </c>
      <c r="B106" s="19" t="s">
        <v>333</v>
      </c>
      <c r="C106" s="21">
        <v>175</v>
      </c>
      <c r="D106" s="21">
        <v>71</v>
      </c>
      <c r="E106" s="21">
        <v>57</v>
      </c>
      <c r="F106" s="21">
        <v>39</v>
      </c>
      <c r="G106" s="21">
        <v>53</v>
      </c>
      <c r="H106" s="21">
        <v>41</v>
      </c>
      <c r="I106" s="21">
        <v>62</v>
      </c>
      <c r="J106" s="21">
        <v>94</v>
      </c>
      <c r="K106" s="21">
        <v>54</v>
      </c>
      <c r="L106" s="21">
        <v>29</v>
      </c>
      <c r="M106" s="21">
        <v>23</v>
      </c>
      <c r="N106" s="22">
        <v>25</v>
      </c>
      <c r="O106" s="21">
        <v>39</v>
      </c>
      <c r="P106" s="22">
        <v>40</v>
      </c>
      <c r="Q106" s="22">
        <v>64</v>
      </c>
      <c r="R106" s="21">
        <v>64</v>
      </c>
      <c r="S106" s="21">
        <v>4</v>
      </c>
      <c r="T106" s="17">
        <v>3</v>
      </c>
      <c r="U106" s="17">
        <v>2</v>
      </c>
      <c r="V106" s="17">
        <v>3</v>
      </c>
      <c r="W106" s="17">
        <v>4</v>
      </c>
      <c r="X106" s="17">
        <v>4</v>
      </c>
      <c r="Y106" s="18">
        <v>1</v>
      </c>
      <c r="Z106" s="21">
        <v>5</v>
      </c>
      <c r="AA106" s="17">
        <v>3</v>
      </c>
      <c r="AB106" s="21">
        <v>4</v>
      </c>
      <c r="AC106" s="21"/>
    </row>
    <row r="107" spans="1:29">
      <c r="A107" s="19" t="s">
        <v>317</v>
      </c>
      <c r="B107" s="19" t="s">
        <v>313</v>
      </c>
      <c r="C107" s="21">
        <v>14</v>
      </c>
      <c r="D107" s="21">
        <v>20</v>
      </c>
      <c r="E107" s="21">
        <v>14</v>
      </c>
      <c r="F107" s="21">
        <v>17</v>
      </c>
      <c r="G107" s="21">
        <v>16</v>
      </c>
      <c r="H107" s="21">
        <v>8</v>
      </c>
      <c r="I107" s="21">
        <v>0</v>
      </c>
      <c r="J107" s="21">
        <v>6</v>
      </c>
      <c r="K107" s="21">
        <v>3</v>
      </c>
      <c r="L107" s="21">
        <v>6</v>
      </c>
      <c r="M107" s="21">
        <v>4</v>
      </c>
      <c r="N107" s="22">
        <v>5</v>
      </c>
      <c r="O107" s="21">
        <v>5</v>
      </c>
      <c r="P107" s="22">
        <v>7</v>
      </c>
      <c r="Q107" s="22">
        <v>11</v>
      </c>
      <c r="R107" s="21">
        <v>8</v>
      </c>
      <c r="S107" s="21">
        <v>9</v>
      </c>
      <c r="T107" s="17">
        <v>9</v>
      </c>
      <c r="U107" s="17">
        <v>5</v>
      </c>
      <c r="V107" s="17">
        <v>1</v>
      </c>
      <c r="W107" s="17">
        <v>3</v>
      </c>
      <c r="X107" s="17">
        <v>2</v>
      </c>
      <c r="Y107" s="18">
        <v>1</v>
      </c>
      <c r="Z107" s="21">
        <v>0</v>
      </c>
      <c r="AA107" s="17">
        <v>0</v>
      </c>
      <c r="AB107" s="21">
        <v>1</v>
      </c>
      <c r="AC107" s="21"/>
    </row>
    <row r="108" spans="1:29">
      <c r="A108" s="19" t="s">
        <v>175</v>
      </c>
      <c r="B108" s="19" t="s">
        <v>333</v>
      </c>
      <c r="C108" s="21">
        <v>45</v>
      </c>
      <c r="D108" s="21">
        <v>54</v>
      </c>
      <c r="E108" s="21">
        <v>69</v>
      </c>
      <c r="F108" s="21">
        <v>89</v>
      </c>
      <c r="G108" s="21">
        <v>45</v>
      </c>
      <c r="H108" s="21">
        <v>52</v>
      </c>
      <c r="I108" s="21">
        <v>64</v>
      </c>
      <c r="J108" s="21">
        <v>76</v>
      </c>
      <c r="K108" s="21">
        <v>100</v>
      </c>
      <c r="L108" s="21">
        <v>209</v>
      </c>
      <c r="M108" s="21">
        <v>90</v>
      </c>
      <c r="N108" s="22">
        <v>26</v>
      </c>
      <c r="O108" s="21">
        <v>46</v>
      </c>
      <c r="P108" s="22">
        <v>53</v>
      </c>
      <c r="Q108" s="22">
        <v>131</v>
      </c>
      <c r="R108" s="21">
        <v>128</v>
      </c>
      <c r="S108" s="21">
        <v>31</v>
      </c>
      <c r="T108" s="17">
        <v>16</v>
      </c>
      <c r="U108" s="17">
        <v>4</v>
      </c>
      <c r="V108" s="17">
        <v>0</v>
      </c>
      <c r="W108" s="17">
        <v>11</v>
      </c>
      <c r="X108" s="17">
        <v>11</v>
      </c>
      <c r="Y108" s="18">
        <v>19</v>
      </c>
      <c r="Z108" s="21">
        <v>20</v>
      </c>
      <c r="AA108" s="17">
        <v>18</v>
      </c>
      <c r="AB108" s="21">
        <v>8</v>
      </c>
      <c r="AC108" s="21"/>
    </row>
    <row r="109" spans="1:29">
      <c r="A109" s="19" t="s">
        <v>174</v>
      </c>
      <c r="B109" s="19" t="s">
        <v>351</v>
      </c>
      <c r="C109" s="21">
        <v>22</v>
      </c>
      <c r="D109" s="21">
        <v>12</v>
      </c>
      <c r="E109" s="21">
        <v>9</v>
      </c>
      <c r="F109" s="21">
        <v>15</v>
      </c>
      <c r="G109" s="21">
        <v>35</v>
      </c>
      <c r="H109" s="21">
        <v>22</v>
      </c>
      <c r="I109" s="21">
        <v>16</v>
      </c>
      <c r="J109" s="21">
        <v>23</v>
      </c>
      <c r="K109" s="21">
        <v>42</v>
      </c>
      <c r="L109" s="21">
        <v>33</v>
      </c>
      <c r="M109" s="21">
        <v>23</v>
      </c>
      <c r="N109" s="22">
        <v>27</v>
      </c>
      <c r="O109" s="21">
        <v>32</v>
      </c>
      <c r="P109" s="22">
        <v>23</v>
      </c>
      <c r="Q109" s="22">
        <v>32</v>
      </c>
      <c r="R109" s="21">
        <v>27</v>
      </c>
      <c r="S109" s="21">
        <v>16</v>
      </c>
      <c r="T109" s="17">
        <v>19</v>
      </c>
      <c r="U109" s="17">
        <v>4</v>
      </c>
      <c r="V109" s="17">
        <v>10</v>
      </c>
      <c r="W109" s="17">
        <v>2</v>
      </c>
      <c r="X109" s="17">
        <v>4</v>
      </c>
      <c r="Y109" s="18">
        <v>3</v>
      </c>
      <c r="Z109" s="21">
        <v>5</v>
      </c>
      <c r="AA109" s="17">
        <v>8</v>
      </c>
      <c r="AB109" s="21">
        <v>7</v>
      </c>
      <c r="AC109" s="21"/>
    </row>
    <row r="110" spans="1:29">
      <c r="A110" s="19" t="s">
        <v>173</v>
      </c>
      <c r="B110" s="19" t="s">
        <v>339</v>
      </c>
      <c r="C110" s="21">
        <v>141</v>
      </c>
      <c r="D110" s="21">
        <v>100</v>
      </c>
      <c r="E110" s="21">
        <v>82</v>
      </c>
      <c r="F110" s="21">
        <v>87</v>
      </c>
      <c r="G110" s="21">
        <v>113</v>
      </c>
      <c r="H110" s="21">
        <v>104</v>
      </c>
      <c r="I110" s="21">
        <v>160</v>
      </c>
      <c r="J110" s="21">
        <v>98</v>
      </c>
      <c r="K110" s="21">
        <v>132</v>
      </c>
      <c r="L110" s="21">
        <v>151</v>
      </c>
      <c r="M110" s="21">
        <v>116</v>
      </c>
      <c r="N110" s="22">
        <v>328</v>
      </c>
      <c r="O110" s="21">
        <v>121</v>
      </c>
      <c r="P110" s="22">
        <v>130</v>
      </c>
      <c r="Q110" s="22">
        <v>294</v>
      </c>
      <c r="R110" s="21">
        <v>333</v>
      </c>
      <c r="S110" s="21">
        <v>107</v>
      </c>
      <c r="T110" s="17">
        <v>95</v>
      </c>
      <c r="U110" s="17">
        <v>205</v>
      </c>
      <c r="V110" s="17">
        <v>448</v>
      </c>
      <c r="W110" s="17">
        <v>40</v>
      </c>
      <c r="X110" s="17">
        <v>67</v>
      </c>
      <c r="Y110" s="18">
        <v>230</v>
      </c>
      <c r="Z110" s="21">
        <v>187</v>
      </c>
      <c r="AA110" s="17">
        <v>236</v>
      </c>
      <c r="AB110" s="21">
        <v>350</v>
      </c>
      <c r="AC110" s="21"/>
    </row>
    <row r="111" spans="1:29">
      <c r="A111" s="19" t="s">
        <v>172</v>
      </c>
      <c r="B111" s="19" t="s">
        <v>351</v>
      </c>
      <c r="C111" s="21">
        <v>192</v>
      </c>
      <c r="D111" s="21">
        <v>25</v>
      </c>
      <c r="E111" s="21">
        <v>21</v>
      </c>
      <c r="F111" s="21">
        <v>27</v>
      </c>
      <c r="G111" s="21">
        <v>44</v>
      </c>
      <c r="H111" s="21">
        <v>21</v>
      </c>
      <c r="I111" s="21">
        <v>18</v>
      </c>
      <c r="J111" s="21">
        <v>28</v>
      </c>
      <c r="K111" s="21">
        <v>19</v>
      </c>
      <c r="L111" s="21">
        <v>28</v>
      </c>
      <c r="M111" s="21">
        <v>29</v>
      </c>
      <c r="N111" s="22">
        <v>31</v>
      </c>
      <c r="O111" s="21">
        <v>148</v>
      </c>
      <c r="P111" s="22">
        <v>247</v>
      </c>
      <c r="Q111" s="22">
        <v>223</v>
      </c>
      <c r="R111" s="21">
        <v>218</v>
      </c>
      <c r="S111" s="21">
        <v>145</v>
      </c>
      <c r="T111" s="17">
        <v>80</v>
      </c>
      <c r="U111" s="17">
        <v>17</v>
      </c>
      <c r="V111" s="17">
        <v>181</v>
      </c>
      <c r="W111" s="17">
        <v>43</v>
      </c>
      <c r="X111" s="17">
        <v>9</v>
      </c>
      <c r="Y111" s="18">
        <v>46</v>
      </c>
      <c r="Z111" s="21">
        <v>27</v>
      </c>
      <c r="AA111" s="17">
        <v>42</v>
      </c>
      <c r="AB111" s="21">
        <v>4</v>
      </c>
      <c r="AC111" s="21"/>
    </row>
    <row r="112" spans="1:29">
      <c r="A112" s="19" t="s">
        <v>171</v>
      </c>
      <c r="B112" s="19" t="s">
        <v>351</v>
      </c>
      <c r="C112" s="21">
        <v>36</v>
      </c>
      <c r="D112" s="21">
        <v>17</v>
      </c>
      <c r="E112" s="21">
        <v>48</v>
      </c>
      <c r="F112" s="21">
        <v>40</v>
      </c>
      <c r="G112" s="21">
        <v>51</v>
      </c>
      <c r="H112" s="21">
        <v>52</v>
      </c>
      <c r="I112" s="21">
        <v>77</v>
      </c>
      <c r="J112" s="21">
        <v>44</v>
      </c>
      <c r="K112" s="21">
        <v>54</v>
      </c>
      <c r="L112" s="21">
        <v>41</v>
      </c>
      <c r="M112" s="21">
        <v>26</v>
      </c>
      <c r="N112" s="22">
        <v>33</v>
      </c>
      <c r="O112" s="21">
        <v>41</v>
      </c>
      <c r="P112" s="22">
        <v>29</v>
      </c>
      <c r="Q112" s="22">
        <v>32</v>
      </c>
      <c r="R112" s="21">
        <v>32</v>
      </c>
      <c r="S112" s="21">
        <v>6</v>
      </c>
      <c r="T112" s="17">
        <v>6</v>
      </c>
      <c r="U112" s="17">
        <v>8</v>
      </c>
      <c r="V112" s="17">
        <v>4</v>
      </c>
      <c r="W112" s="17">
        <v>3</v>
      </c>
      <c r="X112" s="17">
        <v>5</v>
      </c>
      <c r="Y112" s="18">
        <v>14</v>
      </c>
      <c r="Z112" s="21">
        <v>19</v>
      </c>
      <c r="AA112" s="17">
        <v>11</v>
      </c>
      <c r="AB112" s="21">
        <v>15</v>
      </c>
      <c r="AC112" s="21"/>
    </row>
    <row r="113" spans="1:29">
      <c r="A113" s="19" t="s">
        <v>170</v>
      </c>
      <c r="B113" s="19" t="s">
        <v>346</v>
      </c>
      <c r="C113" s="21">
        <v>27</v>
      </c>
      <c r="D113" s="21">
        <v>14</v>
      </c>
      <c r="E113" s="21">
        <v>24</v>
      </c>
      <c r="F113" s="21">
        <v>34</v>
      </c>
      <c r="G113" s="21">
        <v>36</v>
      </c>
      <c r="H113" s="21">
        <v>26</v>
      </c>
      <c r="I113" s="21">
        <v>35</v>
      </c>
      <c r="J113" s="21">
        <v>37</v>
      </c>
      <c r="K113" s="21">
        <v>25</v>
      </c>
      <c r="L113" s="21">
        <v>19</v>
      </c>
      <c r="M113" s="21">
        <v>23</v>
      </c>
      <c r="N113" s="22">
        <v>29</v>
      </c>
      <c r="O113" s="21">
        <v>31</v>
      </c>
      <c r="P113" s="22">
        <v>26</v>
      </c>
      <c r="Q113" s="22">
        <v>59</v>
      </c>
      <c r="R113" s="21">
        <v>64</v>
      </c>
      <c r="S113" s="21">
        <v>24</v>
      </c>
      <c r="T113" s="17">
        <v>14</v>
      </c>
      <c r="U113" s="17">
        <v>12</v>
      </c>
      <c r="V113" s="17">
        <v>13</v>
      </c>
      <c r="W113" s="17">
        <v>8</v>
      </c>
      <c r="X113" s="17">
        <v>25</v>
      </c>
      <c r="Y113" s="18">
        <v>27</v>
      </c>
      <c r="Z113" s="21">
        <v>26</v>
      </c>
      <c r="AA113" s="17">
        <v>12</v>
      </c>
      <c r="AB113" s="21">
        <v>13</v>
      </c>
      <c r="AC113" s="21"/>
    </row>
    <row r="114" spans="1:29">
      <c r="A114" s="19" t="s">
        <v>169</v>
      </c>
      <c r="B114" s="19" t="s">
        <v>333</v>
      </c>
      <c r="C114" s="21">
        <v>10</v>
      </c>
      <c r="D114" s="21">
        <v>17</v>
      </c>
      <c r="E114" s="21">
        <v>62</v>
      </c>
      <c r="F114" s="21">
        <v>25</v>
      </c>
      <c r="G114" s="21">
        <v>16</v>
      </c>
      <c r="H114" s="21">
        <v>11</v>
      </c>
      <c r="I114" s="21">
        <v>26</v>
      </c>
      <c r="J114" s="21">
        <v>24</v>
      </c>
      <c r="K114" s="21">
        <v>13</v>
      </c>
      <c r="L114" s="21">
        <v>19</v>
      </c>
      <c r="M114" s="21">
        <v>19</v>
      </c>
      <c r="N114" s="22">
        <v>16</v>
      </c>
      <c r="O114" s="21">
        <v>60</v>
      </c>
      <c r="P114" s="22">
        <v>19</v>
      </c>
      <c r="Q114" s="22">
        <v>178</v>
      </c>
      <c r="R114" s="21">
        <v>7</v>
      </c>
      <c r="S114" s="21">
        <v>8</v>
      </c>
      <c r="T114" s="17">
        <v>5</v>
      </c>
      <c r="U114" s="17">
        <v>2</v>
      </c>
      <c r="V114" s="17">
        <v>11</v>
      </c>
      <c r="W114" s="17">
        <v>8</v>
      </c>
      <c r="X114" s="17">
        <v>6</v>
      </c>
      <c r="Y114" s="18">
        <v>18</v>
      </c>
      <c r="Z114" s="21">
        <v>20</v>
      </c>
      <c r="AA114" s="17">
        <v>26</v>
      </c>
      <c r="AB114" s="21">
        <v>20</v>
      </c>
      <c r="AC114" s="21"/>
    </row>
    <row r="115" spans="1:29">
      <c r="A115" s="19" t="s">
        <v>168</v>
      </c>
      <c r="B115" s="19" t="s">
        <v>333</v>
      </c>
      <c r="C115" s="21">
        <v>70</v>
      </c>
      <c r="D115" s="21">
        <v>51</v>
      </c>
      <c r="E115" s="21">
        <v>43</v>
      </c>
      <c r="F115" s="21">
        <v>45</v>
      </c>
      <c r="G115" s="21">
        <v>47</v>
      </c>
      <c r="H115" s="21">
        <v>59</v>
      </c>
      <c r="I115" s="21">
        <v>63</v>
      </c>
      <c r="J115" s="21">
        <v>59</v>
      </c>
      <c r="K115" s="21">
        <v>100</v>
      </c>
      <c r="L115" s="21">
        <v>74</v>
      </c>
      <c r="M115" s="21">
        <v>84</v>
      </c>
      <c r="N115" s="22">
        <v>97</v>
      </c>
      <c r="O115" s="21">
        <v>96</v>
      </c>
      <c r="P115" s="22">
        <v>145</v>
      </c>
      <c r="Q115" s="22">
        <v>229</v>
      </c>
      <c r="R115" s="21">
        <v>245</v>
      </c>
      <c r="S115" s="21">
        <v>95</v>
      </c>
      <c r="T115" s="17">
        <v>86</v>
      </c>
      <c r="U115" s="17">
        <v>74</v>
      </c>
      <c r="V115" s="17">
        <v>31</v>
      </c>
      <c r="W115" s="17">
        <v>45</v>
      </c>
      <c r="X115" s="17">
        <v>13</v>
      </c>
      <c r="Y115" s="18">
        <v>30</v>
      </c>
      <c r="Z115" s="21">
        <v>33</v>
      </c>
      <c r="AA115" s="17">
        <v>61</v>
      </c>
      <c r="AB115" s="21">
        <v>16</v>
      </c>
      <c r="AC115" s="21"/>
    </row>
    <row r="116" spans="1:29">
      <c r="A116" s="19" t="s">
        <v>388</v>
      </c>
      <c r="B116" s="19" t="s">
        <v>330</v>
      </c>
      <c r="C116" s="21">
        <v>52</v>
      </c>
      <c r="D116" s="21">
        <v>16</v>
      </c>
      <c r="E116" s="21">
        <v>58</v>
      </c>
      <c r="F116" s="21">
        <v>36</v>
      </c>
      <c r="G116" s="21">
        <v>30</v>
      </c>
      <c r="H116" s="21">
        <v>46</v>
      </c>
      <c r="I116" s="21">
        <v>51</v>
      </c>
      <c r="J116" s="21">
        <v>56</v>
      </c>
      <c r="K116" s="21">
        <v>41</v>
      </c>
      <c r="L116" s="21">
        <v>51</v>
      </c>
      <c r="M116" s="21">
        <v>87</v>
      </c>
      <c r="N116" s="22">
        <v>51</v>
      </c>
      <c r="O116" s="21">
        <v>63</v>
      </c>
      <c r="P116" s="22">
        <v>53</v>
      </c>
      <c r="Q116" s="22">
        <v>49</v>
      </c>
      <c r="R116" s="21">
        <v>48</v>
      </c>
      <c r="S116" s="21">
        <v>42</v>
      </c>
      <c r="T116" s="17">
        <v>11</v>
      </c>
      <c r="U116" s="17">
        <v>21</v>
      </c>
      <c r="V116" s="17">
        <v>9</v>
      </c>
      <c r="W116" s="17">
        <v>12</v>
      </c>
      <c r="X116" s="17">
        <v>16</v>
      </c>
      <c r="Y116" s="18">
        <v>9</v>
      </c>
      <c r="Z116" s="21">
        <v>14</v>
      </c>
      <c r="AA116" s="17">
        <v>10</v>
      </c>
      <c r="AB116" s="21">
        <v>15</v>
      </c>
      <c r="AC116" s="21"/>
    </row>
    <row r="117" spans="1:29">
      <c r="A117" s="19" t="s">
        <v>387</v>
      </c>
      <c r="B117" s="19" t="s">
        <v>336</v>
      </c>
      <c r="C117" s="21">
        <v>14</v>
      </c>
      <c r="D117" s="21">
        <v>18</v>
      </c>
      <c r="E117" s="21">
        <v>14</v>
      </c>
      <c r="F117" s="21">
        <v>82</v>
      </c>
      <c r="G117" s="21">
        <v>23</v>
      </c>
      <c r="H117" s="21">
        <v>29</v>
      </c>
      <c r="I117" s="21">
        <v>29</v>
      </c>
      <c r="J117" s="21">
        <v>30</v>
      </c>
      <c r="K117" s="21">
        <v>56</v>
      </c>
      <c r="L117" s="21">
        <v>26</v>
      </c>
      <c r="M117" s="21">
        <v>19</v>
      </c>
      <c r="N117" s="22">
        <v>11</v>
      </c>
      <c r="O117" s="21">
        <v>36</v>
      </c>
      <c r="P117" s="22">
        <v>44</v>
      </c>
      <c r="Q117" s="22">
        <v>37</v>
      </c>
      <c r="R117" s="21">
        <v>19</v>
      </c>
      <c r="S117" s="21">
        <v>19</v>
      </c>
      <c r="T117" s="17">
        <v>44</v>
      </c>
      <c r="U117" s="17">
        <v>28</v>
      </c>
      <c r="V117" s="17">
        <v>21</v>
      </c>
      <c r="W117" s="17">
        <v>22</v>
      </c>
      <c r="X117" s="17">
        <v>25</v>
      </c>
      <c r="Y117" s="18">
        <v>12</v>
      </c>
      <c r="Z117" s="21">
        <v>15</v>
      </c>
      <c r="AA117" s="17">
        <v>21</v>
      </c>
      <c r="AB117" s="21">
        <v>8</v>
      </c>
      <c r="AC117" s="21"/>
    </row>
    <row r="118" spans="1:29">
      <c r="A118" s="19" t="s">
        <v>386</v>
      </c>
      <c r="B118" s="19" t="s">
        <v>313</v>
      </c>
      <c r="C118" s="21">
        <v>25</v>
      </c>
      <c r="D118" s="21">
        <v>27</v>
      </c>
      <c r="E118" s="21">
        <v>18</v>
      </c>
      <c r="F118" s="21">
        <v>39</v>
      </c>
      <c r="G118" s="21">
        <v>34</v>
      </c>
      <c r="H118" s="21">
        <v>23</v>
      </c>
      <c r="I118" s="21">
        <v>35</v>
      </c>
      <c r="J118" s="21">
        <v>33</v>
      </c>
      <c r="K118" s="21">
        <v>30</v>
      </c>
      <c r="L118" s="21">
        <v>65</v>
      </c>
      <c r="M118" s="21">
        <v>53</v>
      </c>
      <c r="N118" s="22">
        <v>59</v>
      </c>
      <c r="O118" s="21">
        <v>49</v>
      </c>
      <c r="P118" s="22">
        <v>28</v>
      </c>
      <c r="Q118" s="22">
        <v>59</v>
      </c>
      <c r="R118" s="21">
        <v>23</v>
      </c>
      <c r="S118" s="21">
        <v>21</v>
      </c>
      <c r="T118" s="17">
        <v>18</v>
      </c>
      <c r="U118" s="17">
        <v>6</v>
      </c>
      <c r="V118" s="17">
        <v>6</v>
      </c>
      <c r="W118" s="17">
        <v>11</v>
      </c>
      <c r="X118" s="17">
        <v>9</v>
      </c>
      <c r="Y118" s="18">
        <v>5</v>
      </c>
      <c r="Z118" s="21">
        <v>5</v>
      </c>
      <c r="AA118" s="17">
        <v>6</v>
      </c>
      <c r="AB118" s="21">
        <v>5</v>
      </c>
      <c r="AC118" s="21"/>
    </row>
    <row r="119" spans="1:29">
      <c r="A119" s="19" t="s">
        <v>385</v>
      </c>
      <c r="B119" s="19" t="s">
        <v>330</v>
      </c>
      <c r="C119" s="21">
        <v>28</v>
      </c>
      <c r="D119" s="21">
        <v>20</v>
      </c>
      <c r="E119" s="21">
        <v>20</v>
      </c>
      <c r="F119" s="21">
        <v>30</v>
      </c>
      <c r="G119" s="21">
        <v>24</v>
      </c>
      <c r="H119" s="21">
        <v>22</v>
      </c>
      <c r="I119" s="21">
        <v>32</v>
      </c>
      <c r="J119" s="21">
        <v>35</v>
      </c>
      <c r="K119" s="21">
        <v>33</v>
      </c>
      <c r="L119" s="21">
        <v>34</v>
      </c>
      <c r="M119" s="21">
        <v>23</v>
      </c>
      <c r="N119" s="22">
        <v>21</v>
      </c>
      <c r="O119" s="21">
        <v>29</v>
      </c>
      <c r="P119" s="22">
        <v>32</v>
      </c>
      <c r="Q119" s="22">
        <v>25</v>
      </c>
      <c r="R119" s="21">
        <v>17</v>
      </c>
      <c r="S119" s="21">
        <v>14</v>
      </c>
      <c r="T119" s="17">
        <v>6</v>
      </c>
      <c r="U119" s="17">
        <v>10</v>
      </c>
      <c r="V119" s="17">
        <v>8</v>
      </c>
      <c r="W119" s="17">
        <v>2</v>
      </c>
      <c r="X119" s="17">
        <v>6</v>
      </c>
      <c r="Y119" s="18">
        <v>2</v>
      </c>
      <c r="Z119" s="21">
        <v>2</v>
      </c>
      <c r="AA119" s="17">
        <v>3</v>
      </c>
      <c r="AB119" s="21">
        <v>5</v>
      </c>
      <c r="AC119" s="21"/>
    </row>
    <row r="120" spans="1:29">
      <c r="A120" s="19" t="s">
        <v>384</v>
      </c>
      <c r="B120" s="19" t="s">
        <v>346</v>
      </c>
      <c r="C120" s="21">
        <v>24</v>
      </c>
      <c r="D120" s="21">
        <v>35</v>
      </c>
      <c r="E120" s="21">
        <v>37</v>
      </c>
      <c r="F120" s="21">
        <v>40</v>
      </c>
      <c r="G120" s="21">
        <v>32</v>
      </c>
      <c r="H120" s="21">
        <v>25</v>
      </c>
      <c r="I120" s="21">
        <v>7</v>
      </c>
      <c r="J120" s="21">
        <v>24</v>
      </c>
      <c r="K120" s="21">
        <v>13</v>
      </c>
      <c r="L120" s="21">
        <v>50</v>
      </c>
      <c r="M120" s="21">
        <v>62</v>
      </c>
      <c r="N120" s="22">
        <v>83</v>
      </c>
      <c r="O120" s="21">
        <v>60</v>
      </c>
      <c r="P120" s="22">
        <v>55</v>
      </c>
      <c r="Q120" s="22">
        <v>136</v>
      </c>
      <c r="R120" s="21">
        <v>42</v>
      </c>
      <c r="S120" s="21">
        <v>18</v>
      </c>
      <c r="T120" s="17">
        <v>13</v>
      </c>
      <c r="U120" s="17">
        <v>9</v>
      </c>
      <c r="V120" s="17">
        <v>7</v>
      </c>
      <c r="W120" s="17">
        <v>7</v>
      </c>
      <c r="X120" s="17">
        <v>13</v>
      </c>
      <c r="Y120" s="18">
        <v>5</v>
      </c>
      <c r="Z120" s="21">
        <v>9</v>
      </c>
      <c r="AA120" s="17">
        <v>8</v>
      </c>
      <c r="AB120" s="21">
        <v>6</v>
      </c>
      <c r="AC120" s="21"/>
    </row>
    <row r="121" spans="1:29">
      <c r="A121" s="19" t="s">
        <v>383</v>
      </c>
      <c r="B121" s="19" t="s">
        <v>351</v>
      </c>
      <c r="C121" s="21">
        <v>14</v>
      </c>
      <c r="D121" s="21">
        <v>21</v>
      </c>
      <c r="E121" s="21">
        <v>9</v>
      </c>
      <c r="F121" s="21">
        <v>14</v>
      </c>
      <c r="G121" s="21">
        <v>25</v>
      </c>
      <c r="H121" s="21">
        <v>22</v>
      </c>
      <c r="I121" s="21">
        <v>20</v>
      </c>
      <c r="J121" s="21">
        <v>21</v>
      </c>
      <c r="K121" s="21">
        <v>19</v>
      </c>
      <c r="L121" s="21">
        <v>20</v>
      </c>
      <c r="M121" s="21">
        <v>19</v>
      </c>
      <c r="N121" s="22">
        <v>19</v>
      </c>
      <c r="O121" s="21">
        <v>21</v>
      </c>
      <c r="P121" s="22">
        <v>24</v>
      </c>
      <c r="Q121" s="22">
        <v>32</v>
      </c>
      <c r="R121" s="21">
        <v>41</v>
      </c>
      <c r="S121" s="21">
        <v>18</v>
      </c>
      <c r="T121" s="17">
        <v>22</v>
      </c>
      <c r="U121" s="17">
        <v>2</v>
      </c>
      <c r="V121" s="17">
        <v>9</v>
      </c>
      <c r="W121" s="17">
        <v>7</v>
      </c>
      <c r="X121" s="17">
        <v>7</v>
      </c>
      <c r="Y121" s="18">
        <v>8</v>
      </c>
      <c r="Z121" s="21">
        <v>10</v>
      </c>
      <c r="AA121" s="17">
        <v>0</v>
      </c>
      <c r="AB121" s="21">
        <v>11</v>
      </c>
      <c r="AC121" s="21"/>
    </row>
    <row r="122" spans="1:29">
      <c r="A122" s="19" t="s">
        <v>382</v>
      </c>
      <c r="B122" s="19" t="s">
        <v>333</v>
      </c>
      <c r="C122" s="21">
        <v>28</v>
      </c>
      <c r="D122" s="21">
        <v>44</v>
      </c>
      <c r="E122" s="21">
        <v>66</v>
      </c>
      <c r="F122" s="21">
        <v>33</v>
      </c>
      <c r="G122" s="21">
        <v>31</v>
      </c>
      <c r="H122" s="21">
        <v>37</v>
      </c>
      <c r="I122" s="21">
        <v>31</v>
      </c>
      <c r="J122" s="21">
        <v>55</v>
      </c>
      <c r="K122" s="21">
        <v>54</v>
      </c>
      <c r="L122" s="21">
        <v>62</v>
      </c>
      <c r="M122" s="21">
        <v>64</v>
      </c>
      <c r="N122" s="22">
        <v>32</v>
      </c>
      <c r="O122" s="21">
        <v>31</v>
      </c>
      <c r="P122" s="22">
        <v>28</v>
      </c>
      <c r="Q122" s="22">
        <v>37</v>
      </c>
      <c r="R122" s="21">
        <v>33</v>
      </c>
      <c r="S122" s="21">
        <v>14</v>
      </c>
      <c r="T122" s="17">
        <v>39</v>
      </c>
      <c r="U122" s="17">
        <v>57</v>
      </c>
      <c r="V122" s="17">
        <v>36</v>
      </c>
      <c r="W122" s="17">
        <v>48</v>
      </c>
      <c r="X122" s="17">
        <v>49</v>
      </c>
      <c r="Y122" s="18">
        <v>23</v>
      </c>
      <c r="Z122" s="21">
        <v>20</v>
      </c>
      <c r="AA122" s="17">
        <v>27</v>
      </c>
      <c r="AB122" s="21">
        <v>29</v>
      </c>
      <c r="AC122" s="21"/>
    </row>
    <row r="123" spans="1:29">
      <c r="A123" s="19" t="s">
        <v>381</v>
      </c>
      <c r="B123" s="19" t="s">
        <v>330</v>
      </c>
      <c r="C123" s="21">
        <v>10</v>
      </c>
      <c r="D123" s="21">
        <v>19</v>
      </c>
      <c r="E123" s="21">
        <v>15</v>
      </c>
      <c r="F123" s="21">
        <v>14</v>
      </c>
      <c r="G123" s="21">
        <v>18</v>
      </c>
      <c r="H123" s="21">
        <v>16</v>
      </c>
      <c r="I123" s="21">
        <v>5</v>
      </c>
      <c r="J123" s="21">
        <v>10</v>
      </c>
      <c r="K123" s="21">
        <v>15</v>
      </c>
      <c r="L123" s="21">
        <v>11</v>
      </c>
      <c r="M123" s="21">
        <v>13</v>
      </c>
      <c r="N123" s="22">
        <v>16</v>
      </c>
      <c r="O123" s="21">
        <v>12</v>
      </c>
      <c r="P123" s="22">
        <v>55</v>
      </c>
      <c r="Q123" s="22">
        <v>42</v>
      </c>
      <c r="R123" s="21">
        <v>34</v>
      </c>
      <c r="S123" s="21">
        <v>31</v>
      </c>
      <c r="T123" s="17">
        <v>24</v>
      </c>
      <c r="U123" s="17">
        <v>15</v>
      </c>
      <c r="V123" s="17">
        <v>10</v>
      </c>
      <c r="W123" s="17">
        <v>14</v>
      </c>
      <c r="X123" s="17">
        <v>1</v>
      </c>
      <c r="Y123" s="18">
        <v>2</v>
      </c>
      <c r="Z123" s="21">
        <v>6</v>
      </c>
      <c r="AA123" s="17">
        <v>4</v>
      </c>
      <c r="AB123" s="21">
        <v>3</v>
      </c>
      <c r="AC123" s="21"/>
    </row>
    <row r="124" spans="1:29">
      <c r="A124" s="19" t="s">
        <v>380</v>
      </c>
      <c r="B124" s="19" t="s">
        <v>339</v>
      </c>
      <c r="C124" s="21">
        <v>31</v>
      </c>
      <c r="D124" s="21">
        <v>10</v>
      </c>
      <c r="E124" s="21">
        <v>16</v>
      </c>
      <c r="F124" s="21">
        <v>18</v>
      </c>
      <c r="G124" s="21">
        <v>28</v>
      </c>
      <c r="H124" s="21">
        <v>26</v>
      </c>
      <c r="I124" s="21">
        <v>0</v>
      </c>
      <c r="J124" s="21">
        <v>34</v>
      </c>
      <c r="K124" s="21">
        <v>30</v>
      </c>
      <c r="L124" s="21">
        <v>53</v>
      </c>
      <c r="M124" s="21">
        <v>50</v>
      </c>
      <c r="N124" s="22">
        <v>25</v>
      </c>
      <c r="O124" s="21">
        <v>34</v>
      </c>
      <c r="P124" s="22">
        <v>32</v>
      </c>
      <c r="Q124" s="22">
        <v>21</v>
      </c>
      <c r="R124" s="21">
        <v>131</v>
      </c>
      <c r="S124" s="21">
        <v>13</v>
      </c>
      <c r="T124" s="17">
        <v>3</v>
      </c>
      <c r="U124" s="17">
        <v>6</v>
      </c>
      <c r="V124" s="17">
        <v>3</v>
      </c>
      <c r="W124" s="17">
        <v>3</v>
      </c>
      <c r="X124" s="17">
        <v>1</v>
      </c>
      <c r="Y124" s="18">
        <v>4</v>
      </c>
      <c r="Z124" s="21">
        <v>2</v>
      </c>
      <c r="AA124" s="17">
        <v>6</v>
      </c>
      <c r="AB124" s="21">
        <v>5</v>
      </c>
      <c r="AC124" s="21"/>
    </row>
    <row r="125" spans="1:29">
      <c r="A125" s="19" t="s">
        <v>379</v>
      </c>
      <c r="B125" s="19" t="s">
        <v>339</v>
      </c>
      <c r="C125" s="21">
        <v>97</v>
      </c>
      <c r="D125" s="21">
        <v>81</v>
      </c>
      <c r="E125" s="21">
        <v>63</v>
      </c>
      <c r="F125" s="21">
        <v>77</v>
      </c>
      <c r="G125" s="21">
        <v>124</v>
      </c>
      <c r="H125" s="21">
        <v>117</v>
      </c>
      <c r="I125" s="21">
        <v>61</v>
      </c>
      <c r="J125" s="21">
        <v>130</v>
      </c>
      <c r="K125" s="21">
        <v>115</v>
      </c>
      <c r="L125" s="21">
        <v>83</v>
      </c>
      <c r="M125" s="21">
        <v>68</v>
      </c>
      <c r="N125" s="22">
        <v>66</v>
      </c>
      <c r="O125" s="21">
        <v>52</v>
      </c>
      <c r="P125" s="22">
        <v>44</v>
      </c>
      <c r="Q125" s="22">
        <v>46</v>
      </c>
      <c r="R125" s="21">
        <v>34</v>
      </c>
      <c r="S125" s="21">
        <v>54</v>
      </c>
      <c r="T125" s="17">
        <v>107</v>
      </c>
      <c r="U125" s="17">
        <v>71</v>
      </c>
      <c r="V125" s="17">
        <v>15</v>
      </c>
      <c r="W125" s="17">
        <v>18</v>
      </c>
      <c r="X125" s="17">
        <v>12</v>
      </c>
      <c r="Y125" s="18">
        <v>35</v>
      </c>
      <c r="Z125" s="21">
        <v>21</v>
      </c>
      <c r="AA125" s="17">
        <v>42</v>
      </c>
      <c r="AB125" s="21">
        <v>26</v>
      </c>
      <c r="AC125" s="21"/>
    </row>
    <row r="126" spans="1:29">
      <c r="A126" s="19" t="s">
        <v>378</v>
      </c>
      <c r="B126" s="19" t="s">
        <v>336</v>
      </c>
      <c r="C126" s="21">
        <v>32</v>
      </c>
      <c r="D126" s="21">
        <v>51</v>
      </c>
      <c r="E126" s="21">
        <v>83</v>
      </c>
      <c r="F126" s="21">
        <v>49</v>
      </c>
      <c r="G126" s="21">
        <v>64</v>
      </c>
      <c r="H126" s="21">
        <v>84</v>
      </c>
      <c r="I126" s="21">
        <v>141</v>
      </c>
      <c r="J126" s="21">
        <v>93</v>
      </c>
      <c r="K126" s="21">
        <v>111</v>
      </c>
      <c r="L126" s="21">
        <v>95</v>
      </c>
      <c r="M126" s="21">
        <v>65</v>
      </c>
      <c r="N126" s="22">
        <v>81</v>
      </c>
      <c r="O126" s="21">
        <v>113</v>
      </c>
      <c r="P126" s="22">
        <v>79</v>
      </c>
      <c r="Q126" s="22">
        <v>86</v>
      </c>
      <c r="R126" s="21">
        <v>82</v>
      </c>
      <c r="S126" s="21">
        <v>55</v>
      </c>
      <c r="T126" s="17">
        <v>33</v>
      </c>
      <c r="U126" s="17">
        <v>17</v>
      </c>
      <c r="V126" s="17">
        <v>24</v>
      </c>
      <c r="W126" s="17">
        <v>18</v>
      </c>
      <c r="X126" s="17">
        <v>17</v>
      </c>
      <c r="Y126" s="18">
        <v>76</v>
      </c>
      <c r="Z126" s="21">
        <v>100</v>
      </c>
      <c r="AA126" s="17">
        <v>49</v>
      </c>
      <c r="AB126" s="21">
        <v>110</v>
      </c>
      <c r="AC126" s="21"/>
    </row>
    <row r="127" spans="1:29">
      <c r="A127" s="19" t="s">
        <v>318</v>
      </c>
      <c r="B127" s="19" t="s">
        <v>313</v>
      </c>
      <c r="C127" s="21">
        <v>11</v>
      </c>
      <c r="D127" s="21">
        <v>8</v>
      </c>
      <c r="E127" s="21">
        <v>14</v>
      </c>
      <c r="F127" s="21">
        <v>16</v>
      </c>
      <c r="G127" s="21">
        <v>20</v>
      </c>
      <c r="H127" s="21">
        <v>24</v>
      </c>
      <c r="I127" s="21">
        <v>12</v>
      </c>
      <c r="J127" s="21">
        <v>14</v>
      </c>
      <c r="K127" s="21">
        <v>28</v>
      </c>
      <c r="L127" s="21">
        <v>29</v>
      </c>
      <c r="M127" s="21">
        <v>24</v>
      </c>
      <c r="N127" s="22">
        <v>23</v>
      </c>
      <c r="O127" s="21">
        <v>17</v>
      </c>
      <c r="P127" s="22">
        <v>16</v>
      </c>
      <c r="Q127" s="22">
        <v>14</v>
      </c>
      <c r="R127" s="21">
        <v>15</v>
      </c>
      <c r="S127" s="21">
        <v>7</v>
      </c>
      <c r="T127" s="17">
        <v>4</v>
      </c>
      <c r="U127" s="17">
        <v>2</v>
      </c>
      <c r="V127" s="17">
        <v>0</v>
      </c>
      <c r="W127" s="17">
        <v>3</v>
      </c>
      <c r="X127" s="17">
        <v>4</v>
      </c>
      <c r="Y127" s="18">
        <v>0</v>
      </c>
      <c r="Z127" s="21">
        <v>0</v>
      </c>
      <c r="AA127" s="17">
        <v>3</v>
      </c>
      <c r="AB127" s="21">
        <v>2</v>
      </c>
      <c r="AC127" s="21"/>
    </row>
    <row r="128" spans="1:29">
      <c r="A128" s="19" t="s">
        <v>377</v>
      </c>
      <c r="B128" s="19" t="s">
        <v>351</v>
      </c>
      <c r="C128" s="21">
        <v>20</v>
      </c>
      <c r="D128" s="21">
        <v>12</v>
      </c>
      <c r="E128" s="21">
        <v>17</v>
      </c>
      <c r="F128" s="21">
        <v>32</v>
      </c>
      <c r="G128" s="21">
        <v>36</v>
      </c>
      <c r="H128" s="21">
        <v>27</v>
      </c>
      <c r="I128" s="21">
        <v>18</v>
      </c>
      <c r="J128" s="21">
        <v>14</v>
      </c>
      <c r="K128" s="21">
        <v>24</v>
      </c>
      <c r="L128" s="21">
        <v>17</v>
      </c>
      <c r="M128" s="21">
        <v>18</v>
      </c>
      <c r="N128" s="22">
        <v>23</v>
      </c>
      <c r="O128" s="21">
        <v>34</v>
      </c>
      <c r="P128" s="22">
        <v>26</v>
      </c>
      <c r="Q128" s="22">
        <v>34</v>
      </c>
      <c r="R128" s="21">
        <v>28</v>
      </c>
      <c r="S128" s="21">
        <v>13</v>
      </c>
      <c r="T128" s="17">
        <v>11</v>
      </c>
      <c r="U128" s="17">
        <v>9</v>
      </c>
      <c r="V128" s="17">
        <v>9</v>
      </c>
      <c r="W128" s="17">
        <v>11</v>
      </c>
      <c r="X128" s="17">
        <v>7</v>
      </c>
      <c r="Y128" s="18">
        <v>6</v>
      </c>
      <c r="Z128" s="21">
        <v>3</v>
      </c>
      <c r="AA128" s="17">
        <v>16</v>
      </c>
      <c r="AB128" s="21">
        <v>9</v>
      </c>
      <c r="AC128" s="21"/>
    </row>
    <row r="129" spans="1:29">
      <c r="A129" s="19" t="s">
        <v>319</v>
      </c>
      <c r="B129" s="19" t="s">
        <v>313</v>
      </c>
      <c r="C129" s="21">
        <v>16</v>
      </c>
      <c r="D129" s="21">
        <v>11</v>
      </c>
      <c r="E129" s="21">
        <v>9</v>
      </c>
      <c r="F129" s="21">
        <v>12</v>
      </c>
      <c r="G129" s="21">
        <v>23</v>
      </c>
      <c r="H129" s="21">
        <v>9</v>
      </c>
      <c r="I129" s="21">
        <v>6</v>
      </c>
      <c r="J129" s="21">
        <v>6</v>
      </c>
      <c r="K129" s="21">
        <v>13</v>
      </c>
      <c r="L129" s="21">
        <v>7</v>
      </c>
      <c r="M129" s="21">
        <v>9</v>
      </c>
      <c r="N129" s="22">
        <v>17</v>
      </c>
      <c r="O129" s="21">
        <v>18</v>
      </c>
      <c r="P129" s="22">
        <v>12</v>
      </c>
      <c r="Q129" s="22">
        <v>14</v>
      </c>
      <c r="R129" s="21">
        <v>13</v>
      </c>
      <c r="S129" s="21">
        <v>11</v>
      </c>
      <c r="T129" s="17">
        <v>8</v>
      </c>
      <c r="U129" s="17">
        <v>5</v>
      </c>
      <c r="V129" s="17">
        <v>3</v>
      </c>
      <c r="W129" s="17">
        <v>3</v>
      </c>
      <c r="X129" s="17">
        <v>10</v>
      </c>
      <c r="Y129" s="18">
        <v>10</v>
      </c>
      <c r="Z129" s="21">
        <v>10</v>
      </c>
      <c r="AA129" s="17">
        <v>2</v>
      </c>
      <c r="AB129" s="21">
        <v>6</v>
      </c>
      <c r="AC129" s="21"/>
    </row>
    <row r="130" spans="1:29">
      <c r="A130" s="19" t="s">
        <v>376</v>
      </c>
      <c r="B130" s="19" t="s">
        <v>330</v>
      </c>
      <c r="C130" s="21">
        <v>7</v>
      </c>
      <c r="D130" s="21">
        <v>18</v>
      </c>
      <c r="E130" s="21">
        <v>17</v>
      </c>
      <c r="F130" s="21">
        <v>14</v>
      </c>
      <c r="G130" s="21">
        <v>15</v>
      </c>
      <c r="H130" s="21">
        <v>10</v>
      </c>
      <c r="I130" s="21">
        <v>9</v>
      </c>
      <c r="J130" s="21">
        <v>15</v>
      </c>
      <c r="K130" s="21">
        <v>14</v>
      </c>
      <c r="L130" s="21">
        <v>9</v>
      </c>
      <c r="M130" s="21">
        <v>7</v>
      </c>
      <c r="N130" s="22">
        <v>6</v>
      </c>
      <c r="O130" s="21">
        <v>16</v>
      </c>
      <c r="P130" s="22">
        <v>8</v>
      </c>
      <c r="Q130" s="22">
        <v>13</v>
      </c>
      <c r="R130" s="21">
        <v>11</v>
      </c>
      <c r="S130" s="21">
        <v>7</v>
      </c>
      <c r="T130" s="17">
        <v>8</v>
      </c>
      <c r="U130" s="17">
        <v>5</v>
      </c>
      <c r="V130" s="17">
        <v>3</v>
      </c>
      <c r="W130" s="17">
        <v>1</v>
      </c>
      <c r="X130" s="17">
        <v>0</v>
      </c>
      <c r="Y130" s="18">
        <v>0</v>
      </c>
      <c r="Z130" s="21">
        <v>1</v>
      </c>
      <c r="AA130" s="17">
        <v>0</v>
      </c>
      <c r="AB130" s="21">
        <v>0</v>
      </c>
      <c r="AC130" s="21"/>
    </row>
    <row r="131" spans="1:29">
      <c r="A131" s="19" t="s">
        <v>375</v>
      </c>
      <c r="B131" s="19" t="s">
        <v>333</v>
      </c>
      <c r="C131" s="21">
        <v>40</v>
      </c>
      <c r="D131" s="21">
        <v>32</v>
      </c>
      <c r="E131" s="21">
        <v>58</v>
      </c>
      <c r="F131" s="21">
        <v>66</v>
      </c>
      <c r="G131" s="21">
        <v>33</v>
      </c>
      <c r="H131" s="21">
        <v>27</v>
      </c>
      <c r="I131" s="21">
        <v>52</v>
      </c>
      <c r="J131" s="21">
        <v>66</v>
      </c>
      <c r="K131" s="21">
        <v>54</v>
      </c>
      <c r="L131" s="21">
        <v>46</v>
      </c>
      <c r="M131" s="21">
        <v>43</v>
      </c>
      <c r="N131" s="22">
        <v>45</v>
      </c>
      <c r="O131" s="21">
        <v>122</v>
      </c>
      <c r="P131" s="22">
        <v>46</v>
      </c>
      <c r="Q131" s="22">
        <v>39</v>
      </c>
      <c r="R131" s="21">
        <v>96</v>
      </c>
      <c r="S131" s="21">
        <v>41</v>
      </c>
      <c r="T131" s="17">
        <v>28</v>
      </c>
      <c r="U131" s="17">
        <v>38</v>
      </c>
      <c r="V131" s="17">
        <v>15</v>
      </c>
      <c r="W131" s="17">
        <v>22</v>
      </c>
      <c r="X131" s="17">
        <v>17</v>
      </c>
      <c r="Y131" s="18">
        <v>23</v>
      </c>
      <c r="Z131" s="21">
        <v>14</v>
      </c>
      <c r="AA131" s="17">
        <v>6</v>
      </c>
      <c r="AB131" s="21">
        <v>78</v>
      </c>
      <c r="AC131" s="21"/>
    </row>
    <row r="132" spans="1:29">
      <c r="A132" s="19" t="s">
        <v>320</v>
      </c>
      <c r="B132" s="19" t="s">
        <v>313</v>
      </c>
      <c r="C132" s="21">
        <v>27</v>
      </c>
      <c r="D132" s="21">
        <v>8</v>
      </c>
      <c r="E132" s="21">
        <v>10</v>
      </c>
      <c r="F132" s="21">
        <v>13</v>
      </c>
      <c r="G132" s="21">
        <v>11</v>
      </c>
      <c r="H132" s="21">
        <v>14</v>
      </c>
      <c r="I132" s="21">
        <v>9</v>
      </c>
      <c r="J132" s="21">
        <v>5</v>
      </c>
      <c r="K132" s="21">
        <v>3</v>
      </c>
      <c r="L132" s="21">
        <v>10</v>
      </c>
      <c r="M132" s="21">
        <v>13</v>
      </c>
      <c r="N132" s="22">
        <v>7</v>
      </c>
      <c r="O132" s="21">
        <v>10</v>
      </c>
      <c r="P132" s="22">
        <v>11</v>
      </c>
      <c r="Q132" s="22">
        <v>20</v>
      </c>
      <c r="R132" s="21">
        <v>15</v>
      </c>
      <c r="S132" s="21">
        <v>10</v>
      </c>
      <c r="T132" s="17">
        <v>9</v>
      </c>
      <c r="U132" s="17">
        <v>7</v>
      </c>
      <c r="V132" s="17">
        <v>6</v>
      </c>
      <c r="W132" s="17">
        <v>9</v>
      </c>
      <c r="X132" s="17">
        <v>3</v>
      </c>
      <c r="Y132" s="18">
        <v>3</v>
      </c>
      <c r="Z132" s="21">
        <v>5</v>
      </c>
      <c r="AA132" s="17">
        <v>6</v>
      </c>
      <c r="AB132" s="21">
        <v>7</v>
      </c>
      <c r="AC132" s="21"/>
    </row>
    <row r="133" spans="1:29">
      <c r="A133" s="19" t="s">
        <v>374</v>
      </c>
      <c r="B133" s="19" t="s">
        <v>339</v>
      </c>
      <c r="C133" s="21">
        <v>114</v>
      </c>
      <c r="D133" s="21">
        <v>137</v>
      </c>
      <c r="E133" s="21">
        <v>143</v>
      </c>
      <c r="F133" s="21">
        <v>150</v>
      </c>
      <c r="G133" s="21">
        <v>215</v>
      </c>
      <c r="H133" s="21">
        <v>208</v>
      </c>
      <c r="I133" s="21">
        <v>173</v>
      </c>
      <c r="J133" s="21">
        <v>168</v>
      </c>
      <c r="K133" s="21">
        <v>227</v>
      </c>
      <c r="L133" s="21">
        <v>169</v>
      </c>
      <c r="M133" s="21">
        <v>121</v>
      </c>
      <c r="N133" s="22">
        <v>119</v>
      </c>
      <c r="O133" s="21">
        <v>141</v>
      </c>
      <c r="P133" s="22">
        <v>85</v>
      </c>
      <c r="Q133" s="22">
        <v>126</v>
      </c>
      <c r="R133" s="21">
        <v>474</v>
      </c>
      <c r="S133" s="21">
        <v>130</v>
      </c>
      <c r="T133" s="17">
        <v>93</v>
      </c>
      <c r="U133" s="17">
        <v>111</v>
      </c>
      <c r="V133" s="17">
        <v>17</v>
      </c>
      <c r="W133" s="17">
        <v>31</v>
      </c>
      <c r="X133" s="17">
        <v>35</v>
      </c>
      <c r="Y133" s="18">
        <v>299</v>
      </c>
      <c r="Z133" s="21">
        <v>129</v>
      </c>
      <c r="AA133" s="17">
        <v>47</v>
      </c>
      <c r="AB133" s="21">
        <v>191</v>
      </c>
      <c r="AC133" s="21"/>
    </row>
    <row r="134" spans="1:29">
      <c r="A134" s="19" t="s">
        <v>373</v>
      </c>
      <c r="B134" s="19" t="s">
        <v>339</v>
      </c>
      <c r="C134" s="21">
        <v>17</v>
      </c>
      <c r="D134" s="21">
        <v>9</v>
      </c>
      <c r="E134" s="21">
        <v>19</v>
      </c>
      <c r="F134" s="21">
        <v>13</v>
      </c>
      <c r="G134" s="21">
        <v>15</v>
      </c>
      <c r="H134" s="21">
        <v>33</v>
      </c>
      <c r="I134" s="21">
        <v>24</v>
      </c>
      <c r="J134" s="21">
        <v>24</v>
      </c>
      <c r="K134" s="21">
        <v>23</v>
      </c>
      <c r="L134" s="21">
        <v>25</v>
      </c>
      <c r="M134" s="21">
        <v>27</v>
      </c>
      <c r="N134" s="22">
        <v>28</v>
      </c>
      <c r="O134" s="21">
        <v>40</v>
      </c>
      <c r="P134" s="22">
        <v>20</v>
      </c>
      <c r="Q134" s="22">
        <v>23</v>
      </c>
      <c r="R134" s="21">
        <v>23</v>
      </c>
      <c r="S134" s="21">
        <v>8</v>
      </c>
      <c r="T134" s="17">
        <v>8</v>
      </c>
      <c r="U134" s="17">
        <v>4</v>
      </c>
      <c r="V134" s="17">
        <v>4</v>
      </c>
      <c r="W134" s="17">
        <v>4</v>
      </c>
      <c r="X134" s="17">
        <v>5</v>
      </c>
      <c r="Y134" s="18">
        <v>9</v>
      </c>
      <c r="Z134" s="21">
        <v>2</v>
      </c>
      <c r="AA134" s="17">
        <v>3</v>
      </c>
      <c r="AB134" s="21">
        <v>5</v>
      </c>
      <c r="AC134" s="21"/>
    </row>
    <row r="135" spans="1:29">
      <c r="A135" s="19" t="s">
        <v>372</v>
      </c>
      <c r="B135" s="19" t="s">
        <v>336</v>
      </c>
      <c r="C135" s="21">
        <v>18</v>
      </c>
      <c r="D135" s="21">
        <v>44</v>
      </c>
      <c r="E135" s="21">
        <v>94</v>
      </c>
      <c r="F135" s="21">
        <v>106</v>
      </c>
      <c r="G135" s="21">
        <v>47</v>
      </c>
      <c r="H135" s="21">
        <v>69</v>
      </c>
      <c r="I135" s="21">
        <v>66</v>
      </c>
      <c r="J135" s="21">
        <v>59</v>
      </c>
      <c r="K135" s="21">
        <v>73</v>
      </c>
      <c r="L135" s="21">
        <v>68</v>
      </c>
      <c r="M135" s="21">
        <v>34</v>
      </c>
      <c r="N135" s="22">
        <v>26</v>
      </c>
      <c r="O135" s="21">
        <v>36</v>
      </c>
      <c r="P135" s="22">
        <v>24</v>
      </c>
      <c r="Q135" s="22">
        <v>85</v>
      </c>
      <c r="R135" s="21">
        <v>60</v>
      </c>
      <c r="S135" s="21">
        <v>71</v>
      </c>
      <c r="T135" s="17">
        <v>19</v>
      </c>
      <c r="U135" s="17">
        <v>10</v>
      </c>
      <c r="V135" s="17">
        <v>3</v>
      </c>
      <c r="W135" s="17">
        <v>14</v>
      </c>
      <c r="X135" s="17">
        <v>18</v>
      </c>
      <c r="Y135" s="18">
        <v>99</v>
      </c>
      <c r="Z135" s="21">
        <v>99</v>
      </c>
      <c r="AA135" s="17">
        <v>176</v>
      </c>
      <c r="AB135" s="21">
        <v>93</v>
      </c>
      <c r="AC135" s="21"/>
    </row>
    <row r="136" spans="1:29">
      <c r="A136" s="19" t="s">
        <v>371</v>
      </c>
      <c r="B136" s="19" t="s">
        <v>341</v>
      </c>
      <c r="C136" s="21">
        <v>21</v>
      </c>
      <c r="D136" s="21">
        <v>19</v>
      </c>
      <c r="E136" s="21">
        <v>30</v>
      </c>
      <c r="F136" s="21">
        <v>31</v>
      </c>
      <c r="G136" s="21">
        <v>31</v>
      </c>
      <c r="H136" s="21">
        <v>17</v>
      </c>
      <c r="I136" s="21">
        <v>38</v>
      </c>
      <c r="J136" s="21">
        <v>34</v>
      </c>
      <c r="K136" s="21">
        <v>43</v>
      </c>
      <c r="L136" s="21">
        <v>57</v>
      </c>
      <c r="M136" s="21">
        <v>58</v>
      </c>
      <c r="N136" s="22">
        <v>48</v>
      </c>
      <c r="O136" s="21">
        <v>48</v>
      </c>
      <c r="P136" s="22">
        <v>41</v>
      </c>
      <c r="Q136" s="22">
        <v>24</v>
      </c>
      <c r="R136" s="21">
        <v>35</v>
      </c>
      <c r="S136" s="21">
        <v>31</v>
      </c>
      <c r="T136" s="17">
        <v>46</v>
      </c>
      <c r="U136" s="17">
        <v>25</v>
      </c>
      <c r="V136" s="17">
        <v>16</v>
      </c>
      <c r="W136" s="17">
        <v>14</v>
      </c>
      <c r="X136" s="17">
        <v>71</v>
      </c>
      <c r="Y136" s="18">
        <v>12</v>
      </c>
      <c r="Z136" s="21">
        <v>11</v>
      </c>
      <c r="AA136" s="17">
        <v>13</v>
      </c>
      <c r="AB136" s="21">
        <v>15</v>
      </c>
      <c r="AC136" s="21"/>
    </row>
    <row r="137" spans="1:29">
      <c r="A137" s="19" t="s">
        <v>370</v>
      </c>
      <c r="B137" s="19" t="s">
        <v>336</v>
      </c>
      <c r="C137" s="21">
        <v>68</v>
      </c>
      <c r="D137" s="21">
        <v>106</v>
      </c>
      <c r="E137" s="21">
        <v>143</v>
      </c>
      <c r="F137" s="21">
        <v>113</v>
      </c>
      <c r="G137" s="21">
        <v>113</v>
      </c>
      <c r="H137" s="21">
        <v>78</v>
      </c>
      <c r="I137" s="21">
        <v>99</v>
      </c>
      <c r="J137" s="21">
        <v>124</v>
      </c>
      <c r="K137" s="21">
        <v>134</v>
      </c>
      <c r="L137" s="21">
        <v>100</v>
      </c>
      <c r="M137" s="21">
        <v>64</v>
      </c>
      <c r="N137" s="22">
        <v>71</v>
      </c>
      <c r="O137" s="21">
        <v>167</v>
      </c>
      <c r="P137" s="22">
        <v>171</v>
      </c>
      <c r="Q137" s="22">
        <v>163</v>
      </c>
      <c r="R137" s="21">
        <v>68</v>
      </c>
      <c r="S137" s="21">
        <v>38</v>
      </c>
      <c r="T137" s="17">
        <v>47</v>
      </c>
      <c r="U137" s="17">
        <v>115</v>
      </c>
      <c r="V137" s="17">
        <v>20</v>
      </c>
      <c r="W137" s="17">
        <v>17</v>
      </c>
      <c r="X137" s="17">
        <v>14</v>
      </c>
      <c r="Y137" s="18">
        <v>15</v>
      </c>
      <c r="Z137" s="21">
        <v>20</v>
      </c>
      <c r="AA137" s="17">
        <v>25</v>
      </c>
      <c r="AB137" s="21">
        <v>43</v>
      </c>
      <c r="AC137" s="21"/>
    </row>
    <row r="138" spans="1:29">
      <c r="A138" s="19" t="s">
        <v>369</v>
      </c>
      <c r="B138" s="19" t="s">
        <v>333</v>
      </c>
      <c r="C138" s="21">
        <v>58</v>
      </c>
      <c r="D138" s="21">
        <v>97</v>
      </c>
      <c r="E138" s="21">
        <v>94</v>
      </c>
      <c r="F138" s="21">
        <v>198</v>
      </c>
      <c r="G138" s="21">
        <v>122</v>
      </c>
      <c r="H138" s="21">
        <v>5</v>
      </c>
      <c r="I138" s="21">
        <v>9</v>
      </c>
      <c r="J138" s="21">
        <v>93</v>
      </c>
      <c r="K138" s="21">
        <v>118</v>
      </c>
      <c r="L138" s="21">
        <v>105</v>
      </c>
      <c r="M138" s="21">
        <v>81</v>
      </c>
      <c r="N138" s="22">
        <v>70</v>
      </c>
      <c r="O138" s="21">
        <v>113</v>
      </c>
      <c r="P138" s="22">
        <v>116</v>
      </c>
      <c r="Q138" s="22">
        <v>109</v>
      </c>
      <c r="R138" s="21">
        <v>66</v>
      </c>
      <c r="S138" s="21">
        <v>34</v>
      </c>
      <c r="T138" s="17">
        <v>33</v>
      </c>
      <c r="U138" s="17">
        <v>9</v>
      </c>
      <c r="V138" s="17">
        <v>6</v>
      </c>
      <c r="W138" s="17">
        <v>7</v>
      </c>
      <c r="X138" s="17">
        <v>6</v>
      </c>
      <c r="Y138" s="18">
        <v>14</v>
      </c>
      <c r="Z138" s="21">
        <v>42</v>
      </c>
      <c r="AA138" s="17">
        <v>20</v>
      </c>
      <c r="AB138" s="21">
        <v>16</v>
      </c>
      <c r="AC138" s="21"/>
    </row>
    <row r="139" spans="1:29">
      <c r="A139" s="19" t="s">
        <v>368</v>
      </c>
      <c r="B139" s="19" t="s">
        <v>336</v>
      </c>
      <c r="C139" s="21">
        <v>71</v>
      </c>
      <c r="D139" s="21">
        <v>94</v>
      </c>
      <c r="E139" s="21">
        <v>157</v>
      </c>
      <c r="F139" s="21">
        <v>114</v>
      </c>
      <c r="G139" s="21">
        <v>148</v>
      </c>
      <c r="H139" s="21">
        <v>116</v>
      </c>
      <c r="I139" s="21">
        <v>179</v>
      </c>
      <c r="J139" s="21">
        <v>183</v>
      </c>
      <c r="K139" s="21">
        <v>229</v>
      </c>
      <c r="L139" s="21">
        <v>265</v>
      </c>
      <c r="M139" s="21">
        <v>216</v>
      </c>
      <c r="N139" s="22">
        <v>202</v>
      </c>
      <c r="O139" s="21">
        <v>190</v>
      </c>
      <c r="P139" s="22">
        <v>195</v>
      </c>
      <c r="Q139" s="22">
        <v>180</v>
      </c>
      <c r="R139" s="21">
        <v>160</v>
      </c>
      <c r="S139" s="21">
        <v>90</v>
      </c>
      <c r="T139" s="17">
        <v>108</v>
      </c>
      <c r="U139" s="17">
        <v>99</v>
      </c>
      <c r="V139" s="17">
        <v>64</v>
      </c>
      <c r="W139" s="17">
        <v>87</v>
      </c>
      <c r="X139" s="17">
        <v>69</v>
      </c>
      <c r="Y139" s="18">
        <v>91</v>
      </c>
      <c r="Z139" s="21">
        <v>112</v>
      </c>
      <c r="AA139" s="17">
        <v>78</v>
      </c>
      <c r="AB139" s="21">
        <v>68</v>
      </c>
      <c r="AC139" s="21"/>
    </row>
    <row r="140" spans="1:29">
      <c r="A140" s="19" t="s">
        <v>367</v>
      </c>
      <c r="B140" s="19" t="s">
        <v>351</v>
      </c>
      <c r="C140" s="21">
        <v>4</v>
      </c>
      <c r="D140" s="21">
        <v>8</v>
      </c>
      <c r="E140" s="21">
        <v>10</v>
      </c>
      <c r="F140" s="21">
        <v>8</v>
      </c>
      <c r="G140" s="21">
        <v>3</v>
      </c>
      <c r="H140" s="21">
        <v>3</v>
      </c>
      <c r="I140" s="21">
        <v>4</v>
      </c>
      <c r="J140" s="21">
        <v>6</v>
      </c>
      <c r="K140" s="21">
        <v>2</v>
      </c>
      <c r="L140" s="21">
        <v>4</v>
      </c>
      <c r="M140" s="21">
        <v>3</v>
      </c>
      <c r="N140" s="22">
        <v>6</v>
      </c>
      <c r="O140" s="21">
        <v>11</v>
      </c>
      <c r="P140" s="22">
        <v>9</v>
      </c>
      <c r="Q140" s="22">
        <v>10</v>
      </c>
      <c r="R140" s="21">
        <v>16</v>
      </c>
      <c r="S140" s="21">
        <v>7</v>
      </c>
      <c r="T140" s="17">
        <v>6</v>
      </c>
      <c r="U140" s="17">
        <v>10</v>
      </c>
      <c r="V140" s="17">
        <v>6</v>
      </c>
      <c r="W140" s="17">
        <v>4</v>
      </c>
      <c r="X140" s="17">
        <v>1</v>
      </c>
      <c r="Y140" s="18">
        <v>2</v>
      </c>
      <c r="Z140" s="21">
        <v>7</v>
      </c>
      <c r="AA140" s="17">
        <v>0</v>
      </c>
      <c r="AB140" s="21">
        <v>0</v>
      </c>
      <c r="AC140" s="21"/>
    </row>
    <row r="141" spans="1:29">
      <c r="A141" s="19" t="s">
        <v>366</v>
      </c>
      <c r="B141" s="19" t="s">
        <v>341</v>
      </c>
      <c r="C141" s="21">
        <v>62</v>
      </c>
      <c r="D141" s="21">
        <v>33</v>
      </c>
      <c r="E141" s="21">
        <v>40</v>
      </c>
      <c r="F141" s="21">
        <v>35</v>
      </c>
      <c r="G141" s="21">
        <v>44</v>
      </c>
      <c r="H141" s="21">
        <v>30</v>
      </c>
      <c r="I141" s="21">
        <v>32</v>
      </c>
      <c r="J141" s="21">
        <v>29</v>
      </c>
      <c r="K141" s="21">
        <v>37</v>
      </c>
      <c r="L141" s="21">
        <v>50</v>
      </c>
      <c r="M141" s="21">
        <v>43</v>
      </c>
      <c r="N141" s="22">
        <v>44</v>
      </c>
      <c r="O141" s="21">
        <v>49</v>
      </c>
      <c r="P141" s="22">
        <v>57</v>
      </c>
      <c r="Q141" s="22">
        <v>65</v>
      </c>
      <c r="R141" s="21">
        <v>47</v>
      </c>
      <c r="S141" s="21">
        <v>49</v>
      </c>
      <c r="T141" s="17">
        <v>25</v>
      </c>
      <c r="U141" s="17">
        <v>11</v>
      </c>
      <c r="V141" s="17">
        <v>14</v>
      </c>
      <c r="W141" s="17">
        <v>12</v>
      </c>
      <c r="X141" s="17">
        <v>7</v>
      </c>
      <c r="Y141" s="18">
        <v>8</v>
      </c>
      <c r="Z141" s="21">
        <v>8</v>
      </c>
      <c r="AA141" s="17">
        <v>7</v>
      </c>
      <c r="AB141" s="21">
        <v>2</v>
      </c>
      <c r="AC141" s="21"/>
    </row>
    <row r="142" spans="1:29">
      <c r="A142" s="19" t="s">
        <v>365</v>
      </c>
      <c r="B142" s="19" t="s">
        <v>339</v>
      </c>
      <c r="C142" s="21">
        <v>464</v>
      </c>
      <c r="D142" s="21">
        <v>237</v>
      </c>
      <c r="E142" s="21">
        <v>77</v>
      </c>
      <c r="F142" s="21">
        <v>391</v>
      </c>
      <c r="G142" s="21">
        <v>190</v>
      </c>
      <c r="H142" s="21">
        <v>522</v>
      </c>
      <c r="I142" s="21">
        <v>300</v>
      </c>
      <c r="J142" s="21">
        <v>199</v>
      </c>
      <c r="K142" s="21">
        <v>222</v>
      </c>
      <c r="L142" s="21">
        <v>451</v>
      </c>
      <c r="M142" s="21">
        <v>571</v>
      </c>
      <c r="N142" s="22">
        <v>394</v>
      </c>
      <c r="O142" s="21">
        <v>219</v>
      </c>
      <c r="P142" s="22">
        <v>96</v>
      </c>
      <c r="Q142" s="22">
        <v>290</v>
      </c>
      <c r="R142" s="21">
        <v>258</v>
      </c>
      <c r="S142" s="21">
        <v>247</v>
      </c>
      <c r="T142" s="17">
        <v>631</v>
      </c>
      <c r="U142" s="17">
        <v>684</v>
      </c>
      <c r="V142" s="17">
        <v>35</v>
      </c>
      <c r="W142" s="17">
        <v>152</v>
      </c>
      <c r="X142" s="17">
        <v>207</v>
      </c>
      <c r="Y142" s="18">
        <v>564</v>
      </c>
      <c r="Z142" s="21">
        <v>801</v>
      </c>
      <c r="AA142" s="17">
        <v>391</v>
      </c>
      <c r="AB142" s="21">
        <v>639</v>
      </c>
      <c r="AC142" s="21"/>
    </row>
    <row r="143" spans="1:29">
      <c r="A143" s="19" t="s">
        <v>364</v>
      </c>
      <c r="B143" s="19" t="s">
        <v>330</v>
      </c>
      <c r="C143" s="21">
        <v>46</v>
      </c>
      <c r="D143" s="21">
        <v>36</v>
      </c>
      <c r="E143" s="21">
        <v>22</v>
      </c>
      <c r="F143" s="21">
        <v>15</v>
      </c>
      <c r="G143" s="21">
        <v>12</v>
      </c>
      <c r="H143" s="21">
        <v>23</v>
      </c>
      <c r="I143" s="21">
        <v>15</v>
      </c>
      <c r="J143" s="21">
        <v>24</v>
      </c>
      <c r="K143" s="21">
        <v>22</v>
      </c>
      <c r="L143" s="21">
        <v>25</v>
      </c>
      <c r="M143" s="21">
        <v>17</v>
      </c>
      <c r="N143" s="22">
        <v>18</v>
      </c>
      <c r="O143" s="21">
        <v>28</v>
      </c>
      <c r="P143" s="22">
        <v>39</v>
      </c>
      <c r="Q143" s="22">
        <v>53</v>
      </c>
      <c r="R143" s="21">
        <v>57</v>
      </c>
      <c r="S143" s="21">
        <v>41</v>
      </c>
      <c r="T143" s="17">
        <v>13</v>
      </c>
      <c r="U143" s="17">
        <v>7</v>
      </c>
      <c r="V143" s="17">
        <v>4</v>
      </c>
      <c r="W143" s="17">
        <v>0</v>
      </c>
      <c r="X143" s="17">
        <v>6</v>
      </c>
      <c r="Y143" s="18">
        <v>1</v>
      </c>
      <c r="Z143" s="21">
        <v>4</v>
      </c>
      <c r="AA143" s="17">
        <v>4</v>
      </c>
      <c r="AB143" s="21">
        <v>4</v>
      </c>
      <c r="AC143" s="21"/>
    </row>
    <row r="144" spans="1:29">
      <c r="A144" s="19" t="s">
        <v>363</v>
      </c>
      <c r="B144" s="19" t="s">
        <v>351</v>
      </c>
      <c r="C144" s="21">
        <v>30</v>
      </c>
      <c r="D144" s="21">
        <v>38</v>
      </c>
      <c r="E144" s="21">
        <v>45</v>
      </c>
      <c r="F144" s="21">
        <v>58</v>
      </c>
      <c r="G144" s="21">
        <v>147</v>
      </c>
      <c r="H144" s="21">
        <v>61</v>
      </c>
      <c r="I144" s="21">
        <v>66</v>
      </c>
      <c r="J144" s="21">
        <v>78</v>
      </c>
      <c r="K144" s="21">
        <v>94</v>
      </c>
      <c r="L144" s="21">
        <v>90</v>
      </c>
      <c r="M144" s="21">
        <v>69</v>
      </c>
      <c r="N144" s="22">
        <v>64</v>
      </c>
      <c r="O144" s="21">
        <v>83</v>
      </c>
      <c r="P144" s="22">
        <v>105</v>
      </c>
      <c r="Q144" s="22">
        <v>89</v>
      </c>
      <c r="R144" s="21">
        <v>79</v>
      </c>
      <c r="S144" s="21">
        <v>101</v>
      </c>
      <c r="T144" s="17">
        <v>64</v>
      </c>
      <c r="U144" s="17">
        <v>19</v>
      </c>
      <c r="V144" s="17">
        <v>20</v>
      </c>
      <c r="W144" s="17">
        <v>19</v>
      </c>
      <c r="X144" s="17">
        <v>23</v>
      </c>
      <c r="Y144" s="18">
        <v>27</v>
      </c>
      <c r="Z144" s="21">
        <v>33</v>
      </c>
      <c r="AA144" s="17">
        <v>19</v>
      </c>
      <c r="AB144" s="21">
        <v>236</v>
      </c>
      <c r="AC144" s="21"/>
    </row>
    <row r="145" spans="1:29">
      <c r="A145" s="19" t="s">
        <v>362</v>
      </c>
      <c r="B145" s="19" t="s">
        <v>339</v>
      </c>
      <c r="C145" s="21">
        <v>48</v>
      </c>
      <c r="D145" s="21">
        <v>55</v>
      </c>
      <c r="E145" s="21">
        <v>79</v>
      </c>
      <c r="F145" s="21">
        <v>66</v>
      </c>
      <c r="G145" s="21">
        <v>69</v>
      </c>
      <c r="H145" s="21">
        <v>29</v>
      </c>
      <c r="I145" s="21">
        <v>24</v>
      </c>
      <c r="J145" s="21">
        <v>49</v>
      </c>
      <c r="K145" s="21">
        <v>57</v>
      </c>
      <c r="L145" s="21">
        <v>38</v>
      </c>
      <c r="M145" s="21">
        <v>23</v>
      </c>
      <c r="N145" s="22">
        <v>47</v>
      </c>
      <c r="O145" s="21">
        <v>57</v>
      </c>
      <c r="P145" s="22">
        <v>78</v>
      </c>
      <c r="Q145" s="22">
        <v>44</v>
      </c>
      <c r="R145" s="21">
        <v>55</v>
      </c>
      <c r="S145" s="21">
        <v>42</v>
      </c>
      <c r="T145" s="17">
        <v>48</v>
      </c>
      <c r="U145" s="17">
        <v>13</v>
      </c>
      <c r="V145" s="17">
        <v>15</v>
      </c>
      <c r="W145" s="17">
        <v>25</v>
      </c>
      <c r="X145" s="17">
        <v>11</v>
      </c>
      <c r="Y145" s="18">
        <v>9</v>
      </c>
      <c r="Z145" s="21">
        <v>270</v>
      </c>
      <c r="AA145" s="17">
        <v>13</v>
      </c>
      <c r="AB145" s="21">
        <v>37</v>
      </c>
      <c r="AC145" s="21"/>
    </row>
    <row r="146" spans="1:29">
      <c r="A146" s="19" t="s">
        <v>361</v>
      </c>
      <c r="B146" s="19" t="s">
        <v>336</v>
      </c>
      <c r="C146" s="21">
        <v>22</v>
      </c>
      <c r="D146" s="21">
        <v>25</v>
      </c>
      <c r="E146" s="21">
        <v>27</v>
      </c>
      <c r="F146" s="21">
        <v>33</v>
      </c>
      <c r="G146" s="21">
        <v>35</v>
      </c>
      <c r="H146" s="21">
        <v>27</v>
      </c>
      <c r="I146" s="21">
        <v>53</v>
      </c>
      <c r="J146" s="21">
        <v>71</v>
      </c>
      <c r="K146" s="21">
        <v>196</v>
      </c>
      <c r="L146" s="21">
        <v>90</v>
      </c>
      <c r="M146" s="21">
        <v>83</v>
      </c>
      <c r="N146" s="22">
        <v>68</v>
      </c>
      <c r="O146" s="21">
        <v>86</v>
      </c>
      <c r="P146" s="22">
        <v>80</v>
      </c>
      <c r="Q146" s="22">
        <v>70</v>
      </c>
      <c r="R146" s="21">
        <v>88</v>
      </c>
      <c r="S146" s="21">
        <v>65</v>
      </c>
      <c r="T146" s="17">
        <v>31</v>
      </c>
      <c r="U146" s="17">
        <v>28</v>
      </c>
      <c r="V146" s="17">
        <v>24</v>
      </c>
      <c r="W146" s="17">
        <v>21</v>
      </c>
      <c r="X146" s="17">
        <v>24</v>
      </c>
      <c r="Y146" s="18">
        <v>25</v>
      </c>
      <c r="Z146" s="21">
        <v>29</v>
      </c>
      <c r="AA146" s="17">
        <v>27</v>
      </c>
      <c r="AB146" s="21">
        <v>33</v>
      </c>
      <c r="AC146" s="21"/>
    </row>
    <row r="147" spans="1:29">
      <c r="A147" s="19" t="s">
        <v>360</v>
      </c>
      <c r="B147" s="19" t="s">
        <v>313</v>
      </c>
      <c r="C147" s="21">
        <v>22</v>
      </c>
      <c r="D147" s="21">
        <v>41</v>
      </c>
      <c r="E147" s="21">
        <v>16</v>
      </c>
      <c r="F147" s="21">
        <v>27</v>
      </c>
      <c r="G147" s="21">
        <v>26</v>
      </c>
      <c r="H147" s="21">
        <v>16</v>
      </c>
      <c r="I147" s="21">
        <v>19</v>
      </c>
      <c r="J147" s="21">
        <v>34</v>
      </c>
      <c r="K147" s="21">
        <v>57</v>
      </c>
      <c r="L147" s="21">
        <v>56</v>
      </c>
      <c r="M147" s="21">
        <v>53</v>
      </c>
      <c r="N147" s="22">
        <v>32</v>
      </c>
      <c r="O147" s="21">
        <v>46</v>
      </c>
      <c r="P147" s="22">
        <v>23</v>
      </c>
      <c r="Q147" s="22">
        <v>36</v>
      </c>
      <c r="R147" s="21">
        <v>14</v>
      </c>
      <c r="S147" s="21">
        <v>12</v>
      </c>
      <c r="T147" s="17">
        <v>9</v>
      </c>
      <c r="U147" s="17">
        <v>7</v>
      </c>
      <c r="V147" s="17">
        <v>6</v>
      </c>
      <c r="W147" s="17">
        <v>7</v>
      </c>
      <c r="X147" s="17">
        <v>5</v>
      </c>
      <c r="Y147" s="18">
        <v>3</v>
      </c>
      <c r="Z147" s="21">
        <v>6</v>
      </c>
      <c r="AA147" s="17">
        <v>4</v>
      </c>
      <c r="AB147" s="21">
        <v>11</v>
      </c>
      <c r="AC147" s="21"/>
    </row>
    <row r="148" spans="1:29">
      <c r="A148" s="19" t="s">
        <v>359</v>
      </c>
      <c r="B148" s="19" t="s">
        <v>330</v>
      </c>
      <c r="C148" s="21">
        <v>40</v>
      </c>
      <c r="D148" s="21">
        <v>65</v>
      </c>
      <c r="E148" s="21">
        <v>55</v>
      </c>
      <c r="F148" s="21">
        <v>34</v>
      </c>
      <c r="G148" s="21">
        <v>41</v>
      </c>
      <c r="H148" s="21">
        <v>24</v>
      </c>
      <c r="I148" s="21">
        <v>26</v>
      </c>
      <c r="J148" s="21">
        <v>19</v>
      </c>
      <c r="K148" s="21">
        <v>23</v>
      </c>
      <c r="L148" s="21">
        <v>39</v>
      </c>
      <c r="M148" s="21">
        <v>26</v>
      </c>
      <c r="N148" s="22">
        <v>47</v>
      </c>
      <c r="O148" s="21">
        <v>40</v>
      </c>
      <c r="P148" s="22">
        <v>33</v>
      </c>
      <c r="Q148" s="22">
        <v>44</v>
      </c>
      <c r="R148" s="21">
        <v>4</v>
      </c>
      <c r="S148" s="21">
        <v>2</v>
      </c>
      <c r="T148" s="17">
        <v>28</v>
      </c>
      <c r="U148" s="17">
        <v>0</v>
      </c>
      <c r="V148" s="17">
        <v>12</v>
      </c>
      <c r="W148" s="17">
        <v>9</v>
      </c>
      <c r="X148" s="17">
        <v>7</v>
      </c>
      <c r="Y148" s="18">
        <v>8</v>
      </c>
      <c r="Z148" s="21">
        <v>6</v>
      </c>
      <c r="AA148" s="17">
        <v>14</v>
      </c>
      <c r="AB148" s="21">
        <v>13</v>
      </c>
      <c r="AC148" s="21"/>
    </row>
    <row r="149" spans="1:29">
      <c r="A149" s="19" t="s">
        <v>341</v>
      </c>
      <c r="B149" s="19" t="s">
        <v>341</v>
      </c>
      <c r="C149" s="21">
        <v>31</v>
      </c>
      <c r="D149" s="21">
        <v>48</v>
      </c>
      <c r="E149" s="21">
        <v>74</v>
      </c>
      <c r="F149" s="21">
        <v>115</v>
      </c>
      <c r="G149" s="21">
        <v>97</v>
      </c>
      <c r="H149" s="21">
        <v>86</v>
      </c>
      <c r="I149" s="21">
        <v>82</v>
      </c>
      <c r="J149" s="21">
        <v>104</v>
      </c>
      <c r="K149" s="21">
        <v>137</v>
      </c>
      <c r="L149" s="21">
        <v>149</v>
      </c>
      <c r="M149" s="21">
        <v>153</v>
      </c>
      <c r="N149" s="22">
        <v>92</v>
      </c>
      <c r="O149" s="21">
        <v>98</v>
      </c>
      <c r="P149" s="22">
        <v>95</v>
      </c>
      <c r="Q149" s="22">
        <v>87</v>
      </c>
      <c r="R149" s="21">
        <v>95</v>
      </c>
      <c r="S149" s="21">
        <v>57</v>
      </c>
      <c r="T149" s="17">
        <v>55</v>
      </c>
      <c r="U149" s="17">
        <v>18</v>
      </c>
      <c r="V149" s="17">
        <v>10</v>
      </c>
      <c r="W149" s="17">
        <v>10</v>
      </c>
      <c r="X149" s="17">
        <v>8</v>
      </c>
      <c r="Y149" s="18">
        <v>8</v>
      </c>
      <c r="Z149" s="21">
        <v>10</v>
      </c>
      <c r="AA149" s="17">
        <v>17</v>
      </c>
      <c r="AB149" s="21">
        <v>7</v>
      </c>
      <c r="AC149" s="21"/>
    </row>
    <row r="150" spans="1:29">
      <c r="A150" s="19" t="s">
        <v>321</v>
      </c>
      <c r="B150" s="19" t="s">
        <v>313</v>
      </c>
      <c r="C150" s="21">
        <v>186</v>
      </c>
      <c r="D150" s="21">
        <v>81</v>
      </c>
      <c r="E150" s="21">
        <v>107</v>
      </c>
      <c r="F150" s="21">
        <v>102</v>
      </c>
      <c r="G150" s="21">
        <v>94</v>
      </c>
      <c r="H150" s="21">
        <v>98</v>
      </c>
      <c r="I150" s="21">
        <v>66</v>
      </c>
      <c r="J150" s="21">
        <v>65</v>
      </c>
      <c r="K150" s="21">
        <v>81</v>
      </c>
      <c r="L150" s="21">
        <v>110</v>
      </c>
      <c r="M150" s="21">
        <v>71</v>
      </c>
      <c r="N150" s="22">
        <v>82</v>
      </c>
      <c r="O150" s="21">
        <v>102</v>
      </c>
      <c r="P150" s="22">
        <v>111</v>
      </c>
      <c r="Q150" s="22">
        <v>110</v>
      </c>
      <c r="R150" s="21">
        <v>108</v>
      </c>
      <c r="S150" s="21">
        <v>61</v>
      </c>
      <c r="T150" s="17">
        <v>57</v>
      </c>
      <c r="U150" s="17">
        <v>13</v>
      </c>
      <c r="V150" s="17">
        <v>9</v>
      </c>
      <c r="W150" s="17">
        <v>8</v>
      </c>
      <c r="X150" s="17">
        <v>3</v>
      </c>
      <c r="Y150" s="18">
        <v>3</v>
      </c>
      <c r="Z150" s="21">
        <v>2</v>
      </c>
      <c r="AA150" s="17">
        <v>7</v>
      </c>
      <c r="AB150" s="21">
        <v>4</v>
      </c>
      <c r="AC150" s="21"/>
    </row>
    <row r="151" spans="1:29">
      <c r="A151" s="19" t="s">
        <v>358</v>
      </c>
      <c r="B151" s="19" t="s">
        <v>339</v>
      </c>
      <c r="C151" s="21">
        <v>54</v>
      </c>
      <c r="D151" s="21">
        <v>59</v>
      </c>
      <c r="E151" s="21">
        <v>54</v>
      </c>
      <c r="F151" s="21">
        <v>71</v>
      </c>
      <c r="G151" s="21">
        <v>418</v>
      </c>
      <c r="H151" s="21">
        <v>79</v>
      </c>
      <c r="I151" s="21">
        <v>65</v>
      </c>
      <c r="J151" s="21">
        <v>88</v>
      </c>
      <c r="K151" s="21">
        <v>133</v>
      </c>
      <c r="L151" s="21">
        <v>98</v>
      </c>
      <c r="M151" s="21">
        <v>69</v>
      </c>
      <c r="N151" s="22">
        <v>123</v>
      </c>
      <c r="O151" s="21">
        <v>88</v>
      </c>
      <c r="P151" s="22">
        <v>135</v>
      </c>
      <c r="Q151" s="22">
        <v>67</v>
      </c>
      <c r="R151" s="21">
        <v>46</v>
      </c>
      <c r="S151" s="21">
        <v>68</v>
      </c>
      <c r="T151" s="17">
        <v>39</v>
      </c>
      <c r="U151" s="17">
        <v>71</v>
      </c>
      <c r="V151" s="17">
        <v>2</v>
      </c>
      <c r="W151" s="17">
        <v>5</v>
      </c>
      <c r="X151" s="17">
        <v>9</v>
      </c>
      <c r="Y151" s="18">
        <v>7</v>
      </c>
      <c r="Z151" s="21">
        <v>11</v>
      </c>
      <c r="AA151" s="17">
        <v>4</v>
      </c>
      <c r="AB151" s="21">
        <v>8</v>
      </c>
      <c r="AC151" s="21"/>
    </row>
    <row r="152" spans="1:29">
      <c r="A152" s="19" t="s">
        <v>357</v>
      </c>
      <c r="B152" s="19" t="s">
        <v>341</v>
      </c>
      <c r="C152" s="21">
        <v>3</v>
      </c>
      <c r="D152" s="21">
        <v>2</v>
      </c>
      <c r="E152" s="21">
        <v>2</v>
      </c>
      <c r="F152" s="21">
        <v>3</v>
      </c>
      <c r="G152" s="21">
        <v>7</v>
      </c>
      <c r="H152" s="21">
        <v>9</v>
      </c>
      <c r="I152" s="21">
        <v>0</v>
      </c>
      <c r="J152" s="21">
        <v>5</v>
      </c>
      <c r="K152" s="21">
        <v>8</v>
      </c>
      <c r="L152" s="21">
        <v>4</v>
      </c>
      <c r="M152" s="21">
        <v>5</v>
      </c>
      <c r="N152" s="22">
        <v>6</v>
      </c>
      <c r="O152" s="21">
        <v>6</v>
      </c>
      <c r="P152" s="22">
        <v>6</v>
      </c>
      <c r="Q152" s="22">
        <v>3</v>
      </c>
      <c r="R152" s="21">
        <v>8</v>
      </c>
      <c r="S152" s="21">
        <v>5</v>
      </c>
      <c r="T152" s="17">
        <v>2</v>
      </c>
      <c r="U152" s="17">
        <v>3</v>
      </c>
      <c r="V152" s="17">
        <v>3</v>
      </c>
      <c r="W152" s="17">
        <v>0</v>
      </c>
      <c r="X152" s="17">
        <v>3</v>
      </c>
      <c r="Y152" s="18">
        <v>1</v>
      </c>
      <c r="Z152" s="21">
        <v>1</v>
      </c>
      <c r="AA152" s="17">
        <v>1</v>
      </c>
      <c r="AB152" s="21">
        <v>1</v>
      </c>
      <c r="AC152" s="21"/>
    </row>
    <row r="153" spans="1:29">
      <c r="A153" s="19" t="s">
        <v>356</v>
      </c>
      <c r="B153" s="19" t="s">
        <v>341</v>
      </c>
      <c r="C153" s="21">
        <v>30</v>
      </c>
      <c r="D153" s="21">
        <v>17</v>
      </c>
      <c r="E153" s="21">
        <v>23</v>
      </c>
      <c r="F153" s="21">
        <v>14</v>
      </c>
      <c r="G153" s="21">
        <v>16</v>
      </c>
      <c r="H153" s="21">
        <v>19</v>
      </c>
      <c r="I153" s="21">
        <v>29</v>
      </c>
      <c r="J153" s="21">
        <v>27</v>
      </c>
      <c r="K153" s="21">
        <v>31</v>
      </c>
      <c r="L153" s="21">
        <v>60</v>
      </c>
      <c r="M153" s="21">
        <v>62</v>
      </c>
      <c r="N153" s="22">
        <v>150</v>
      </c>
      <c r="O153" s="21">
        <v>183</v>
      </c>
      <c r="P153" s="22">
        <v>163</v>
      </c>
      <c r="Q153" s="22">
        <v>192</v>
      </c>
      <c r="R153" s="21">
        <v>220</v>
      </c>
      <c r="S153" s="21">
        <v>191</v>
      </c>
      <c r="T153" s="17">
        <v>183</v>
      </c>
      <c r="U153" s="17">
        <v>84</v>
      </c>
      <c r="V153" s="17">
        <v>27</v>
      </c>
      <c r="W153" s="17">
        <v>51</v>
      </c>
      <c r="X153" s="17">
        <v>90</v>
      </c>
      <c r="Y153" s="18">
        <v>102</v>
      </c>
      <c r="Z153" s="21">
        <v>35</v>
      </c>
      <c r="AA153" s="17">
        <v>10</v>
      </c>
      <c r="AB153" s="21">
        <v>175</v>
      </c>
      <c r="AC153" s="21"/>
    </row>
    <row r="154" spans="1:29">
      <c r="A154" s="19" t="s">
        <v>355</v>
      </c>
      <c r="B154" s="19" t="s">
        <v>351</v>
      </c>
      <c r="C154" s="21">
        <v>19</v>
      </c>
      <c r="D154" s="21">
        <v>16</v>
      </c>
      <c r="E154" s="21">
        <v>15</v>
      </c>
      <c r="F154" s="21">
        <v>15</v>
      </c>
      <c r="G154" s="21">
        <v>9</v>
      </c>
      <c r="H154" s="21">
        <v>18</v>
      </c>
      <c r="I154" s="21">
        <v>13</v>
      </c>
      <c r="J154" s="21">
        <v>13</v>
      </c>
      <c r="K154" s="21">
        <v>27</v>
      </c>
      <c r="L154" s="21">
        <v>27</v>
      </c>
      <c r="M154" s="21">
        <v>15</v>
      </c>
      <c r="N154" s="22">
        <v>12</v>
      </c>
      <c r="O154" s="21">
        <v>11</v>
      </c>
      <c r="P154" s="22">
        <v>17</v>
      </c>
      <c r="Q154" s="22">
        <v>12</v>
      </c>
      <c r="R154" s="21">
        <v>7</v>
      </c>
      <c r="S154" s="21">
        <v>9</v>
      </c>
      <c r="T154" s="17">
        <v>8</v>
      </c>
      <c r="U154" s="17">
        <v>6</v>
      </c>
      <c r="V154" s="17">
        <v>3</v>
      </c>
      <c r="W154" s="17">
        <v>2</v>
      </c>
      <c r="X154" s="17">
        <v>3</v>
      </c>
      <c r="Y154" s="18">
        <v>2</v>
      </c>
      <c r="Z154" s="21">
        <v>1</v>
      </c>
      <c r="AA154" s="17">
        <v>4</v>
      </c>
      <c r="AB154" s="21">
        <v>5</v>
      </c>
      <c r="AC154" s="21"/>
    </row>
    <row r="155" spans="1:29">
      <c r="A155" s="19" t="s">
        <v>354</v>
      </c>
      <c r="B155" s="19" t="s">
        <v>333</v>
      </c>
      <c r="C155" s="21">
        <v>105</v>
      </c>
      <c r="D155" s="21">
        <v>110</v>
      </c>
      <c r="E155" s="21">
        <v>190</v>
      </c>
      <c r="F155" s="21">
        <v>163</v>
      </c>
      <c r="G155" s="21">
        <v>145</v>
      </c>
      <c r="H155" s="21">
        <v>171</v>
      </c>
      <c r="I155" s="21">
        <v>166</v>
      </c>
      <c r="J155" s="21">
        <v>127</v>
      </c>
      <c r="K155" s="21">
        <v>196</v>
      </c>
      <c r="L155" s="21">
        <v>191</v>
      </c>
      <c r="M155" s="21">
        <v>136</v>
      </c>
      <c r="N155" s="22">
        <v>113</v>
      </c>
      <c r="O155" s="21">
        <v>151</v>
      </c>
      <c r="P155" s="22">
        <v>144</v>
      </c>
      <c r="Q155" s="22">
        <v>158</v>
      </c>
      <c r="R155" s="21">
        <v>172</v>
      </c>
      <c r="S155" s="21">
        <v>59</v>
      </c>
      <c r="T155" s="17">
        <v>141</v>
      </c>
      <c r="U155" s="17">
        <v>31</v>
      </c>
      <c r="V155" s="17">
        <v>46</v>
      </c>
      <c r="W155" s="17">
        <v>63</v>
      </c>
      <c r="X155" s="17">
        <v>40</v>
      </c>
      <c r="Y155" s="18">
        <v>41</v>
      </c>
      <c r="Z155" s="21">
        <v>27</v>
      </c>
      <c r="AA155" s="17">
        <v>22</v>
      </c>
      <c r="AB155" s="21">
        <v>21</v>
      </c>
      <c r="AC155" s="21"/>
    </row>
    <row r="156" spans="1:29">
      <c r="A156" s="19" t="s">
        <v>322</v>
      </c>
      <c r="B156" s="19" t="s">
        <v>313</v>
      </c>
      <c r="C156" s="21">
        <v>12</v>
      </c>
      <c r="D156" s="21">
        <v>3</v>
      </c>
      <c r="E156" s="21">
        <v>10</v>
      </c>
      <c r="F156" s="21">
        <v>12</v>
      </c>
      <c r="G156" s="21">
        <v>4</v>
      </c>
      <c r="H156" s="21">
        <v>4</v>
      </c>
      <c r="I156" s="21">
        <v>10</v>
      </c>
      <c r="J156" s="21">
        <v>8</v>
      </c>
      <c r="K156" s="21">
        <v>9</v>
      </c>
      <c r="L156" s="21">
        <v>10</v>
      </c>
      <c r="M156" s="21">
        <v>10</v>
      </c>
      <c r="N156" s="22">
        <v>12</v>
      </c>
      <c r="O156" s="21">
        <v>10</v>
      </c>
      <c r="P156" s="22">
        <v>13</v>
      </c>
      <c r="Q156" s="22">
        <v>14</v>
      </c>
      <c r="R156" s="21">
        <v>17</v>
      </c>
      <c r="S156" s="21">
        <v>12</v>
      </c>
      <c r="T156" s="17">
        <v>6</v>
      </c>
      <c r="U156" s="17">
        <v>1</v>
      </c>
      <c r="V156" s="17">
        <v>1</v>
      </c>
      <c r="W156" s="17">
        <v>3</v>
      </c>
      <c r="X156" s="17">
        <v>2</v>
      </c>
      <c r="Y156" s="18">
        <v>3</v>
      </c>
      <c r="Z156" s="21">
        <v>1</v>
      </c>
      <c r="AA156" s="17">
        <v>2</v>
      </c>
      <c r="AB156" s="21">
        <v>1</v>
      </c>
      <c r="AC156" s="21"/>
    </row>
    <row r="157" spans="1:29">
      <c r="A157" s="19" t="s">
        <v>323</v>
      </c>
      <c r="B157" s="19" t="s">
        <v>313</v>
      </c>
      <c r="C157" s="21">
        <v>8</v>
      </c>
      <c r="D157" s="21">
        <v>6</v>
      </c>
      <c r="E157" s="21">
        <v>6</v>
      </c>
      <c r="F157" s="21">
        <v>17</v>
      </c>
      <c r="G157" s="21">
        <v>34</v>
      </c>
      <c r="H157" s="21">
        <v>37</v>
      </c>
      <c r="I157" s="21">
        <v>8</v>
      </c>
      <c r="J157" s="21">
        <v>14</v>
      </c>
      <c r="K157" s="21">
        <v>13</v>
      </c>
      <c r="L157" s="21">
        <v>12</v>
      </c>
      <c r="M157" s="21">
        <v>10</v>
      </c>
      <c r="N157" s="22">
        <v>8</v>
      </c>
      <c r="O157" s="21">
        <v>8</v>
      </c>
      <c r="P157" s="22">
        <v>7</v>
      </c>
      <c r="Q157" s="22">
        <v>10</v>
      </c>
      <c r="R157" s="21">
        <v>18</v>
      </c>
      <c r="S157" s="21">
        <v>15</v>
      </c>
      <c r="T157" s="17">
        <v>6</v>
      </c>
      <c r="U157" s="17">
        <v>12</v>
      </c>
      <c r="V157" s="17">
        <v>6</v>
      </c>
      <c r="W157" s="17">
        <v>4</v>
      </c>
      <c r="X157" s="17">
        <v>4</v>
      </c>
      <c r="Y157" s="18">
        <v>3</v>
      </c>
      <c r="Z157" s="21">
        <v>5</v>
      </c>
      <c r="AA157" s="17">
        <v>8</v>
      </c>
      <c r="AB157" s="21">
        <v>6</v>
      </c>
      <c r="AC157" s="21"/>
    </row>
    <row r="158" spans="1:29">
      <c r="A158" s="19" t="s">
        <v>353</v>
      </c>
      <c r="B158" s="19" t="s">
        <v>333</v>
      </c>
      <c r="C158" s="21">
        <v>354</v>
      </c>
      <c r="D158" s="21">
        <v>239</v>
      </c>
      <c r="E158" s="21">
        <v>116</v>
      </c>
      <c r="F158" s="21">
        <v>95</v>
      </c>
      <c r="G158" s="21">
        <v>134</v>
      </c>
      <c r="H158" s="21">
        <v>180</v>
      </c>
      <c r="I158" s="21">
        <v>67</v>
      </c>
      <c r="J158" s="21">
        <v>43</v>
      </c>
      <c r="K158" s="21">
        <v>57</v>
      </c>
      <c r="L158" s="21">
        <v>66</v>
      </c>
      <c r="M158" s="21">
        <v>114</v>
      </c>
      <c r="N158" s="22">
        <v>46</v>
      </c>
      <c r="O158" s="21">
        <v>69</v>
      </c>
      <c r="P158" s="22">
        <v>138</v>
      </c>
      <c r="Q158" s="22">
        <v>71</v>
      </c>
      <c r="R158" s="21">
        <v>143</v>
      </c>
      <c r="S158" s="21">
        <v>195</v>
      </c>
      <c r="T158" s="17">
        <v>146</v>
      </c>
      <c r="U158" s="17">
        <v>58</v>
      </c>
      <c r="V158" s="17">
        <v>37</v>
      </c>
      <c r="W158" s="17">
        <v>32</v>
      </c>
      <c r="X158" s="17">
        <v>28</v>
      </c>
      <c r="Y158" s="18">
        <v>62</v>
      </c>
      <c r="Z158" s="21">
        <v>34</v>
      </c>
      <c r="AA158" s="17">
        <v>44</v>
      </c>
      <c r="AB158" s="21">
        <v>71</v>
      </c>
      <c r="AC158" s="21"/>
    </row>
    <row r="159" spans="1:29">
      <c r="A159" s="19" t="s">
        <v>352</v>
      </c>
      <c r="B159" s="19" t="s">
        <v>351</v>
      </c>
      <c r="C159" s="21">
        <v>37</v>
      </c>
      <c r="D159" s="21">
        <v>42</v>
      </c>
      <c r="E159" s="21">
        <v>42</v>
      </c>
      <c r="F159" s="21">
        <v>58</v>
      </c>
      <c r="G159" s="21">
        <v>110</v>
      </c>
      <c r="H159" s="21">
        <v>89</v>
      </c>
      <c r="I159" s="21">
        <v>157</v>
      </c>
      <c r="J159" s="21">
        <v>83</v>
      </c>
      <c r="K159" s="21">
        <v>73</v>
      </c>
      <c r="L159" s="21">
        <v>70</v>
      </c>
      <c r="M159" s="21">
        <v>69</v>
      </c>
      <c r="N159" s="22">
        <v>96</v>
      </c>
      <c r="O159" s="21">
        <v>68</v>
      </c>
      <c r="P159" s="22">
        <v>48</v>
      </c>
      <c r="Q159" s="22">
        <v>33</v>
      </c>
      <c r="R159" s="21">
        <v>56</v>
      </c>
      <c r="S159" s="21">
        <v>38</v>
      </c>
      <c r="T159" s="17">
        <v>64</v>
      </c>
      <c r="U159" s="17">
        <v>27</v>
      </c>
      <c r="V159" s="17">
        <v>9</v>
      </c>
      <c r="W159" s="17">
        <v>11</v>
      </c>
      <c r="X159" s="17">
        <v>14</v>
      </c>
      <c r="Y159" s="18">
        <v>12</v>
      </c>
      <c r="Z159" s="21">
        <v>16</v>
      </c>
      <c r="AA159" s="17">
        <v>14</v>
      </c>
      <c r="AB159" s="21">
        <v>8</v>
      </c>
      <c r="AC159" s="21"/>
    </row>
    <row r="160" spans="1:29">
      <c r="A160" s="19" t="s">
        <v>350</v>
      </c>
      <c r="B160" s="19" t="s">
        <v>313</v>
      </c>
      <c r="C160" s="21">
        <v>112</v>
      </c>
      <c r="D160" s="21">
        <v>60</v>
      </c>
      <c r="E160" s="21">
        <v>89</v>
      </c>
      <c r="F160" s="21">
        <v>75</v>
      </c>
      <c r="G160" s="21">
        <v>81</v>
      </c>
      <c r="H160" s="21">
        <v>47</v>
      </c>
      <c r="I160" s="21">
        <v>101</v>
      </c>
      <c r="J160" s="21">
        <v>114</v>
      </c>
      <c r="K160" s="21">
        <v>82</v>
      </c>
      <c r="L160" s="21">
        <v>69</v>
      </c>
      <c r="M160" s="21">
        <v>65</v>
      </c>
      <c r="N160" s="22">
        <v>65</v>
      </c>
      <c r="O160" s="21">
        <v>58</v>
      </c>
      <c r="P160" s="22">
        <v>52</v>
      </c>
      <c r="Q160" s="22">
        <v>68</v>
      </c>
      <c r="R160" s="21">
        <v>63</v>
      </c>
      <c r="S160" s="21">
        <v>62</v>
      </c>
      <c r="T160" s="17">
        <v>47</v>
      </c>
      <c r="U160" s="17">
        <v>35</v>
      </c>
      <c r="V160" s="17">
        <v>25</v>
      </c>
      <c r="W160" s="17">
        <v>21</v>
      </c>
      <c r="X160" s="17">
        <v>16</v>
      </c>
      <c r="Y160" s="18">
        <v>21</v>
      </c>
      <c r="Z160" s="21">
        <v>33</v>
      </c>
      <c r="AA160" s="17">
        <v>31</v>
      </c>
      <c r="AB160" s="21">
        <v>9</v>
      </c>
      <c r="AC160" s="21"/>
    </row>
    <row r="161" spans="1:29">
      <c r="A161" s="19" t="s">
        <v>349</v>
      </c>
      <c r="B161" s="19" t="s">
        <v>336</v>
      </c>
      <c r="C161" s="21">
        <v>27</v>
      </c>
      <c r="D161" s="21">
        <v>60</v>
      </c>
      <c r="E161" s="21">
        <v>22</v>
      </c>
      <c r="F161" s="21">
        <v>42</v>
      </c>
      <c r="G161" s="21">
        <v>57</v>
      </c>
      <c r="H161" s="21">
        <v>32</v>
      </c>
      <c r="I161" s="21">
        <v>26</v>
      </c>
      <c r="J161" s="21">
        <v>9</v>
      </c>
      <c r="K161" s="21">
        <v>25</v>
      </c>
      <c r="L161" s="21">
        <v>32</v>
      </c>
      <c r="M161" s="21">
        <v>58</v>
      </c>
      <c r="N161" s="22">
        <v>86</v>
      </c>
      <c r="O161" s="21">
        <v>52</v>
      </c>
      <c r="P161" s="22">
        <v>45</v>
      </c>
      <c r="Q161" s="22">
        <v>100</v>
      </c>
      <c r="R161" s="21">
        <v>21</v>
      </c>
      <c r="S161" s="21">
        <v>136</v>
      </c>
      <c r="T161" s="17">
        <v>104</v>
      </c>
      <c r="U161" s="17">
        <v>116</v>
      </c>
      <c r="V161" s="17">
        <v>21</v>
      </c>
      <c r="W161" s="17">
        <v>58</v>
      </c>
      <c r="X161" s="17">
        <v>43</v>
      </c>
      <c r="Y161" s="18">
        <v>39</v>
      </c>
      <c r="Z161" s="21">
        <v>63</v>
      </c>
      <c r="AA161" s="17">
        <v>59</v>
      </c>
      <c r="AB161" s="21">
        <v>104</v>
      </c>
      <c r="AC161" s="21"/>
    </row>
    <row r="162" spans="1:29">
      <c r="A162" s="19" t="s">
        <v>348</v>
      </c>
      <c r="B162" s="19" t="s">
        <v>333</v>
      </c>
      <c r="C162" s="21">
        <v>38</v>
      </c>
      <c r="D162" s="21">
        <v>44</v>
      </c>
      <c r="E162" s="21">
        <v>29</v>
      </c>
      <c r="F162" s="21">
        <v>13</v>
      </c>
      <c r="G162" s="21">
        <v>20</v>
      </c>
      <c r="H162" s="21">
        <v>12</v>
      </c>
      <c r="I162" s="21">
        <v>0</v>
      </c>
      <c r="J162" s="21">
        <v>45</v>
      </c>
      <c r="K162" s="21">
        <v>51</v>
      </c>
      <c r="L162" s="21">
        <v>40</v>
      </c>
      <c r="M162" s="21">
        <v>43</v>
      </c>
      <c r="N162" s="22">
        <v>41</v>
      </c>
      <c r="O162" s="21">
        <v>26</v>
      </c>
      <c r="P162" s="22">
        <v>26</v>
      </c>
      <c r="Q162" s="22">
        <v>24</v>
      </c>
      <c r="R162" s="21">
        <v>24</v>
      </c>
      <c r="S162" s="21">
        <v>22</v>
      </c>
      <c r="T162" s="17">
        <v>18</v>
      </c>
      <c r="U162" s="17">
        <v>13</v>
      </c>
      <c r="V162" s="17">
        <v>20</v>
      </c>
      <c r="W162" s="17">
        <v>4</v>
      </c>
      <c r="X162" s="17">
        <v>3</v>
      </c>
      <c r="Y162" s="18">
        <v>4</v>
      </c>
      <c r="Z162" s="21">
        <v>3</v>
      </c>
      <c r="AA162" s="17">
        <v>11</v>
      </c>
      <c r="AB162" s="21">
        <v>22</v>
      </c>
      <c r="AC162" s="21"/>
    </row>
    <row r="163" spans="1:29">
      <c r="A163" s="19" t="s">
        <v>347</v>
      </c>
      <c r="B163" s="19" t="s">
        <v>346</v>
      </c>
      <c r="C163" s="21">
        <v>11</v>
      </c>
      <c r="D163" s="21">
        <v>17</v>
      </c>
      <c r="E163" s="21">
        <v>15</v>
      </c>
      <c r="F163" s="21">
        <v>16</v>
      </c>
      <c r="G163" s="21">
        <v>32</v>
      </c>
      <c r="H163" s="21">
        <v>36</v>
      </c>
      <c r="I163" s="21">
        <v>8</v>
      </c>
      <c r="J163" s="21">
        <v>47</v>
      </c>
      <c r="K163" s="21">
        <v>49</v>
      </c>
      <c r="L163" s="21">
        <v>49</v>
      </c>
      <c r="M163" s="21">
        <v>58</v>
      </c>
      <c r="N163" s="22">
        <v>39</v>
      </c>
      <c r="O163" s="21">
        <v>41</v>
      </c>
      <c r="P163" s="22">
        <v>33</v>
      </c>
      <c r="Q163" s="22">
        <v>37</v>
      </c>
      <c r="R163" s="21">
        <v>26</v>
      </c>
      <c r="S163" s="21">
        <v>32</v>
      </c>
      <c r="T163" s="17">
        <v>26</v>
      </c>
      <c r="U163" s="17">
        <v>12</v>
      </c>
      <c r="V163" s="17">
        <v>13</v>
      </c>
      <c r="W163" s="17">
        <v>8</v>
      </c>
      <c r="X163" s="17">
        <v>7</v>
      </c>
      <c r="Y163" s="18">
        <v>15</v>
      </c>
      <c r="Z163" s="21">
        <v>17</v>
      </c>
      <c r="AA163" s="17">
        <v>32</v>
      </c>
      <c r="AB163" s="21">
        <v>48</v>
      </c>
      <c r="AC163" s="21"/>
    </row>
    <row r="164" spans="1:29">
      <c r="A164" s="19" t="s">
        <v>345</v>
      </c>
      <c r="B164" s="19" t="s">
        <v>339</v>
      </c>
      <c r="C164" s="21">
        <v>12</v>
      </c>
      <c r="D164" s="21">
        <v>10</v>
      </c>
      <c r="E164" s="21">
        <v>21</v>
      </c>
      <c r="F164" s="21">
        <v>25</v>
      </c>
      <c r="G164" s="21">
        <v>36</v>
      </c>
      <c r="H164" s="21">
        <v>36</v>
      </c>
      <c r="I164" s="21">
        <v>33</v>
      </c>
      <c r="J164" s="21">
        <v>14</v>
      </c>
      <c r="K164" s="21">
        <v>18</v>
      </c>
      <c r="L164" s="21">
        <v>31</v>
      </c>
      <c r="M164" s="21">
        <v>32</v>
      </c>
      <c r="N164" s="22">
        <v>26</v>
      </c>
      <c r="O164" s="21">
        <v>12</v>
      </c>
      <c r="P164" s="22">
        <v>15</v>
      </c>
      <c r="Q164" s="22">
        <v>27</v>
      </c>
      <c r="R164" s="21">
        <v>31</v>
      </c>
      <c r="S164" s="21">
        <v>24</v>
      </c>
      <c r="T164" s="17">
        <v>14</v>
      </c>
      <c r="U164" s="17">
        <v>6</v>
      </c>
      <c r="V164" s="17">
        <v>2</v>
      </c>
      <c r="W164" s="17">
        <v>9</v>
      </c>
      <c r="X164" s="17">
        <v>2</v>
      </c>
      <c r="Y164" s="18">
        <v>5</v>
      </c>
      <c r="Z164" s="21">
        <v>8</v>
      </c>
      <c r="AA164" s="17">
        <v>9</v>
      </c>
      <c r="AB164" s="21">
        <v>7</v>
      </c>
      <c r="AC164" s="21"/>
    </row>
    <row r="165" spans="1:29">
      <c r="A165" s="19" t="s">
        <v>344</v>
      </c>
      <c r="B165" s="19" t="s">
        <v>339</v>
      </c>
      <c r="C165" s="21">
        <v>15</v>
      </c>
      <c r="D165" s="21">
        <v>15</v>
      </c>
      <c r="E165" s="21">
        <v>14</v>
      </c>
      <c r="F165" s="21">
        <v>37</v>
      </c>
      <c r="G165" s="21">
        <v>36</v>
      </c>
      <c r="H165" s="21">
        <v>32</v>
      </c>
      <c r="I165" s="21">
        <v>2</v>
      </c>
      <c r="J165" s="21">
        <v>40</v>
      </c>
      <c r="K165" s="21">
        <v>62</v>
      </c>
      <c r="L165" s="21">
        <v>90</v>
      </c>
      <c r="M165" s="21">
        <v>76</v>
      </c>
      <c r="N165" s="22">
        <v>66</v>
      </c>
      <c r="O165" s="21">
        <v>79</v>
      </c>
      <c r="P165" s="22">
        <v>115</v>
      </c>
      <c r="Q165" s="22">
        <v>114</v>
      </c>
      <c r="R165" s="21">
        <v>114</v>
      </c>
      <c r="S165" s="21">
        <v>94</v>
      </c>
      <c r="T165" s="17">
        <v>93</v>
      </c>
      <c r="U165" s="17">
        <v>74</v>
      </c>
      <c r="V165" s="17">
        <v>32</v>
      </c>
      <c r="W165" s="17">
        <v>63</v>
      </c>
      <c r="X165" s="17">
        <v>72</v>
      </c>
      <c r="Y165" s="18">
        <v>90</v>
      </c>
      <c r="Z165" s="21">
        <v>103</v>
      </c>
      <c r="AA165" s="17">
        <v>163</v>
      </c>
      <c r="AB165" s="21">
        <v>91</v>
      </c>
      <c r="AC165" s="21"/>
    </row>
    <row r="166" spans="1:29">
      <c r="A166" s="19" t="s">
        <v>343</v>
      </c>
      <c r="B166" s="19" t="s">
        <v>336</v>
      </c>
      <c r="C166" s="21">
        <v>18</v>
      </c>
      <c r="D166" s="21">
        <v>19</v>
      </c>
      <c r="E166" s="21">
        <v>38</v>
      </c>
      <c r="F166" s="21">
        <v>32</v>
      </c>
      <c r="G166" s="21">
        <v>44</v>
      </c>
      <c r="H166" s="21">
        <v>63</v>
      </c>
      <c r="I166" s="21">
        <v>73</v>
      </c>
      <c r="J166" s="21">
        <v>77</v>
      </c>
      <c r="K166" s="21">
        <v>73</v>
      </c>
      <c r="L166" s="21">
        <v>40</v>
      </c>
      <c r="M166" s="21">
        <v>24</v>
      </c>
      <c r="N166" s="22">
        <v>27</v>
      </c>
      <c r="O166" s="21">
        <v>21</v>
      </c>
      <c r="P166" s="22">
        <v>20</v>
      </c>
      <c r="Q166" s="22">
        <v>6</v>
      </c>
      <c r="R166" s="21">
        <v>5</v>
      </c>
      <c r="S166" s="21">
        <v>10</v>
      </c>
      <c r="T166" s="17">
        <v>16</v>
      </c>
      <c r="U166" s="17">
        <v>12</v>
      </c>
      <c r="V166" s="17">
        <v>11</v>
      </c>
      <c r="W166" s="17">
        <v>12</v>
      </c>
      <c r="X166" s="17">
        <v>3</v>
      </c>
      <c r="Y166" s="18">
        <v>3</v>
      </c>
      <c r="Z166" s="21">
        <v>9</v>
      </c>
      <c r="AA166" s="17">
        <v>10</v>
      </c>
      <c r="AB166" s="21">
        <v>0</v>
      </c>
      <c r="AC166" s="21"/>
    </row>
    <row r="167" spans="1:29">
      <c r="A167" s="19" t="s">
        <v>342</v>
      </c>
      <c r="B167" s="19" t="s">
        <v>341</v>
      </c>
      <c r="C167" s="21">
        <v>19</v>
      </c>
      <c r="D167" s="21">
        <v>10</v>
      </c>
      <c r="E167" s="21">
        <v>25</v>
      </c>
      <c r="F167" s="21">
        <v>17</v>
      </c>
      <c r="G167" s="21">
        <v>22</v>
      </c>
      <c r="H167" s="21">
        <v>15</v>
      </c>
      <c r="I167" s="21">
        <v>15</v>
      </c>
      <c r="J167" s="21">
        <v>12</v>
      </c>
      <c r="K167" s="21">
        <v>14</v>
      </c>
      <c r="L167" s="21">
        <v>10</v>
      </c>
      <c r="M167" s="21">
        <v>17</v>
      </c>
      <c r="N167" s="22">
        <v>28</v>
      </c>
      <c r="O167" s="21">
        <v>25</v>
      </c>
      <c r="P167" s="22">
        <v>20</v>
      </c>
      <c r="Q167" s="22">
        <v>26</v>
      </c>
      <c r="R167" s="21">
        <v>19</v>
      </c>
      <c r="S167" s="21">
        <v>12</v>
      </c>
      <c r="T167" s="17">
        <v>3</v>
      </c>
      <c r="U167" s="17">
        <v>5</v>
      </c>
      <c r="V167" s="17">
        <v>12</v>
      </c>
      <c r="W167" s="17">
        <v>4</v>
      </c>
      <c r="X167" s="17">
        <v>2</v>
      </c>
      <c r="Y167" s="18">
        <v>3</v>
      </c>
      <c r="Z167" s="21">
        <v>1</v>
      </c>
      <c r="AA167" s="17">
        <v>2</v>
      </c>
      <c r="AB167" s="21">
        <v>0</v>
      </c>
      <c r="AC167" s="21"/>
    </row>
    <row r="168" spans="1:29">
      <c r="A168" s="19" t="s">
        <v>340</v>
      </c>
      <c r="B168" s="19" t="s">
        <v>339</v>
      </c>
      <c r="C168" s="21">
        <v>21</v>
      </c>
      <c r="D168" s="21">
        <v>33</v>
      </c>
      <c r="E168" s="21">
        <v>31</v>
      </c>
      <c r="F168" s="21">
        <v>34</v>
      </c>
      <c r="G168" s="21">
        <v>41</v>
      </c>
      <c r="H168" s="21">
        <v>153</v>
      </c>
      <c r="I168" s="21">
        <v>88</v>
      </c>
      <c r="J168" s="21">
        <v>42</v>
      </c>
      <c r="K168" s="21">
        <v>44</v>
      </c>
      <c r="L168" s="21">
        <v>40</v>
      </c>
      <c r="M168" s="21">
        <v>44</v>
      </c>
      <c r="N168" s="22">
        <v>22</v>
      </c>
      <c r="O168" s="21">
        <v>24</v>
      </c>
      <c r="P168" s="22">
        <v>32</v>
      </c>
      <c r="Q168" s="22">
        <v>37</v>
      </c>
      <c r="R168" s="21">
        <v>31</v>
      </c>
      <c r="S168" s="21">
        <v>22</v>
      </c>
      <c r="T168" s="17">
        <v>27</v>
      </c>
      <c r="U168" s="17">
        <v>18</v>
      </c>
      <c r="V168" s="17">
        <v>7</v>
      </c>
      <c r="W168" s="17">
        <v>106</v>
      </c>
      <c r="X168" s="17">
        <v>11</v>
      </c>
      <c r="Y168" s="18">
        <v>8</v>
      </c>
      <c r="Z168" s="21">
        <v>22</v>
      </c>
      <c r="AA168" s="17">
        <v>25</v>
      </c>
      <c r="AB168" s="21">
        <v>9</v>
      </c>
      <c r="AC168" s="21"/>
    </row>
    <row r="169" spans="1:29">
      <c r="A169" s="19" t="s">
        <v>324</v>
      </c>
      <c r="B169" s="19" t="s">
        <v>313</v>
      </c>
      <c r="C169" s="21">
        <v>13</v>
      </c>
      <c r="D169" s="21">
        <v>14</v>
      </c>
      <c r="E169" s="21">
        <v>14</v>
      </c>
      <c r="F169" s="21">
        <v>14</v>
      </c>
      <c r="G169" s="21">
        <v>15</v>
      </c>
      <c r="H169" s="21">
        <v>6</v>
      </c>
      <c r="I169" s="21">
        <v>7</v>
      </c>
      <c r="J169" s="21">
        <v>10</v>
      </c>
      <c r="K169" s="21">
        <v>62</v>
      </c>
      <c r="L169" s="21">
        <v>18</v>
      </c>
      <c r="M169" s="21">
        <v>15</v>
      </c>
      <c r="N169" s="22">
        <v>18</v>
      </c>
      <c r="O169" s="21">
        <v>27</v>
      </c>
      <c r="P169" s="22">
        <v>48</v>
      </c>
      <c r="Q169" s="22">
        <v>29</v>
      </c>
      <c r="R169" s="21">
        <v>39</v>
      </c>
      <c r="S169" s="21">
        <v>33</v>
      </c>
      <c r="T169" s="17">
        <v>23</v>
      </c>
      <c r="U169" s="17">
        <v>15</v>
      </c>
      <c r="V169" s="17">
        <v>8</v>
      </c>
      <c r="W169" s="17">
        <v>3</v>
      </c>
      <c r="X169" s="17">
        <v>3</v>
      </c>
      <c r="Y169" s="18">
        <v>34</v>
      </c>
      <c r="Z169" s="21">
        <v>27</v>
      </c>
      <c r="AA169" s="17">
        <v>3</v>
      </c>
      <c r="AB169" s="21">
        <v>0</v>
      </c>
      <c r="AC169" s="21"/>
    </row>
    <row r="170" spans="1:29">
      <c r="A170" s="19" t="s">
        <v>330</v>
      </c>
      <c r="B170" s="19" t="s">
        <v>330</v>
      </c>
      <c r="C170" s="21">
        <v>30</v>
      </c>
      <c r="D170" s="21">
        <v>19</v>
      </c>
      <c r="E170" s="21">
        <v>17</v>
      </c>
      <c r="F170" s="21">
        <v>18</v>
      </c>
      <c r="G170" s="21">
        <v>10</v>
      </c>
      <c r="H170" s="21">
        <v>18</v>
      </c>
      <c r="I170" s="21">
        <v>11</v>
      </c>
      <c r="J170" s="21">
        <v>13</v>
      </c>
      <c r="K170" s="21">
        <v>23</v>
      </c>
      <c r="L170" s="21">
        <v>36</v>
      </c>
      <c r="M170" s="21">
        <v>5</v>
      </c>
      <c r="N170" s="22">
        <v>26</v>
      </c>
      <c r="O170" s="21">
        <v>29</v>
      </c>
      <c r="P170" s="22">
        <v>26</v>
      </c>
      <c r="Q170" s="22">
        <v>25</v>
      </c>
      <c r="R170" s="21">
        <v>66</v>
      </c>
      <c r="S170" s="21">
        <v>20</v>
      </c>
      <c r="T170" s="17">
        <v>19</v>
      </c>
      <c r="U170" s="17">
        <v>13</v>
      </c>
      <c r="V170" s="17">
        <v>14</v>
      </c>
      <c r="W170" s="17">
        <v>71</v>
      </c>
      <c r="X170" s="17">
        <v>7</v>
      </c>
      <c r="Y170" s="18">
        <v>6</v>
      </c>
      <c r="Z170" s="21">
        <v>6</v>
      </c>
      <c r="AA170" s="17">
        <v>10</v>
      </c>
      <c r="AB170" s="21">
        <v>9</v>
      </c>
      <c r="AC170" s="21"/>
    </row>
    <row r="171" spans="1:29">
      <c r="A171" s="19" t="s">
        <v>338</v>
      </c>
      <c r="B171" s="19" t="s">
        <v>336</v>
      </c>
      <c r="C171" s="21">
        <v>89</v>
      </c>
      <c r="D171" s="21">
        <v>83</v>
      </c>
      <c r="E171" s="21">
        <v>84</v>
      </c>
      <c r="F171" s="21">
        <v>74</v>
      </c>
      <c r="G171" s="21">
        <v>77</v>
      </c>
      <c r="H171" s="21">
        <v>77</v>
      </c>
      <c r="I171" s="21">
        <v>41</v>
      </c>
      <c r="J171" s="21">
        <v>50</v>
      </c>
      <c r="K171" s="21">
        <v>44</v>
      </c>
      <c r="L171" s="21">
        <v>48</v>
      </c>
      <c r="M171" s="21">
        <v>59</v>
      </c>
      <c r="N171" s="22">
        <v>42</v>
      </c>
      <c r="O171" s="21">
        <v>35</v>
      </c>
      <c r="P171" s="22">
        <v>71</v>
      </c>
      <c r="Q171" s="22">
        <v>86</v>
      </c>
      <c r="R171" s="21">
        <v>99</v>
      </c>
      <c r="S171" s="21">
        <v>122</v>
      </c>
      <c r="T171" s="17">
        <v>75</v>
      </c>
      <c r="U171" s="17">
        <v>37</v>
      </c>
      <c r="V171" s="17">
        <v>91</v>
      </c>
      <c r="W171" s="17">
        <v>18</v>
      </c>
      <c r="X171" s="17">
        <v>0</v>
      </c>
      <c r="Y171" s="18">
        <v>17</v>
      </c>
      <c r="Z171" s="21">
        <v>7</v>
      </c>
      <c r="AA171" s="17">
        <v>28</v>
      </c>
      <c r="AB171" s="21">
        <v>17</v>
      </c>
      <c r="AC171" s="21"/>
    </row>
    <row r="172" spans="1:29">
      <c r="A172" s="19" t="s">
        <v>337</v>
      </c>
      <c r="B172" s="19" t="s">
        <v>336</v>
      </c>
      <c r="C172" s="21">
        <v>42</v>
      </c>
      <c r="D172" s="21">
        <v>17</v>
      </c>
      <c r="E172" s="21">
        <v>16</v>
      </c>
      <c r="F172" s="21">
        <v>18</v>
      </c>
      <c r="G172" s="21">
        <v>14</v>
      </c>
      <c r="H172" s="21">
        <v>16</v>
      </c>
      <c r="I172" s="21">
        <v>9</v>
      </c>
      <c r="J172" s="21">
        <v>15</v>
      </c>
      <c r="K172" s="21">
        <v>13</v>
      </c>
      <c r="L172" s="21">
        <v>20</v>
      </c>
      <c r="M172" s="21">
        <v>47</v>
      </c>
      <c r="N172" s="22">
        <v>25</v>
      </c>
      <c r="O172" s="21">
        <v>17</v>
      </c>
      <c r="P172" s="22">
        <v>52</v>
      </c>
      <c r="Q172" s="22">
        <v>59</v>
      </c>
      <c r="R172" s="21">
        <v>46</v>
      </c>
      <c r="S172" s="21">
        <v>67</v>
      </c>
      <c r="T172" s="17">
        <v>24</v>
      </c>
      <c r="U172" s="17">
        <v>12</v>
      </c>
      <c r="V172" s="17">
        <v>14</v>
      </c>
      <c r="W172" s="17">
        <v>18</v>
      </c>
      <c r="X172" s="17">
        <v>2</v>
      </c>
      <c r="Y172" s="18">
        <v>15</v>
      </c>
      <c r="Z172" s="21">
        <v>14</v>
      </c>
      <c r="AA172" s="17">
        <v>11</v>
      </c>
      <c r="AB172" s="21">
        <v>23</v>
      </c>
      <c r="AC172" s="21"/>
    </row>
    <row r="173" spans="1:29">
      <c r="A173" s="19" t="s">
        <v>335</v>
      </c>
      <c r="B173" s="19" t="s">
        <v>333</v>
      </c>
      <c r="C173" s="21">
        <v>50</v>
      </c>
      <c r="D173" s="21">
        <v>54</v>
      </c>
      <c r="E173" s="21">
        <v>66</v>
      </c>
      <c r="F173" s="21">
        <v>75</v>
      </c>
      <c r="G173" s="21">
        <v>73</v>
      </c>
      <c r="H173" s="21">
        <v>101</v>
      </c>
      <c r="I173" s="21">
        <v>163</v>
      </c>
      <c r="J173" s="21">
        <v>132</v>
      </c>
      <c r="K173" s="21">
        <v>56</v>
      </c>
      <c r="L173" s="21">
        <v>67</v>
      </c>
      <c r="M173" s="21">
        <v>64</v>
      </c>
      <c r="N173" s="22">
        <v>76</v>
      </c>
      <c r="O173" s="21">
        <v>115</v>
      </c>
      <c r="P173" s="22">
        <v>60</v>
      </c>
      <c r="Q173" s="22">
        <v>65</v>
      </c>
      <c r="R173" s="21">
        <v>62</v>
      </c>
      <c r="S173" s="21">
        <v>76</v>
      </c>
      <c r="T173" s="17">
        <v>27</v>
      </c>
      <c r="U173" s="17">
        <v>24</v>
      </c>
      <c r="V173" s="17">
        <v>18</v>
      </c>
      <c r="W173" s="17">
        <v>22</v>
      </c>
      <c r="X173" s="17">
        <v>13</v>
      </c>
      <c r="Y173" s="18">
        <v>13</v>
      </c>
      <c r="Z173" s="21">
        <v>16</v>
      </c>
      <c r="AA173" s="17">
        <v>20</v>
      </c>
      <c r="AB173" s="21">
        <v>27</v>
      </c>
      <c r="AC173" s="21"/>
    </row>
    <row r="174" spans="1:29">
      <c r="A174" s="19" t="s">
        <v>334</v>
      </c>
      <c r="B174" s="19" t="s">
        <v>333</v>
      </c>
      <c r="C174" s="21">
        <v>55</v>
      </c>
      <c r="D174" s="21">
        <v>20</v>
      </c>
      <c r="E174" s="21">
        <v>35</v>
      </c>
      <c r="F174" s="21">
        <v>32</v>
      </c>
      <c r="G174" s="21">
        <v>30</v>
      </c>
      <c r="H174" s="21">
        <v>26</v>
      </c>
      <c r="I174" s="21">
        <v>25</v>
      </c>
      <c r="J174" s="21">
        <v>126</v>
      </c>
      <c r="K174" s="21">
        <v>25</v>
      </c>
      <c r="L174" s="21">
        <v>27</v>
      </c>
      <c r="M174" s="21">
        <v>22</v>
      </c>
      <c r="N174" s="22">
        <v>23</v>
      </c>
      <c r="O174" s="21">
        <v>31</v>
      </c>
      <c r="P174" s="22">
        <v>21</v>
      </c>
      <c r="Q174" s="22">
        <v>11</v>
      </c>
      <c r="R174" s="21">
        <v>13</v>
      </c>
      <c r="S174" s="21">
        <v>6</v>
      </c>
      <c r="T174" s="17">
        <v>7</v>
      </c>
      <c r="U174" s="17">
        <v>3</v>
      </c>
      <c r="V174" s="17">
        <v>11</v>
      </c>
      <c r="W174" s="17">
        <v>1</v>
      </c>
      <c r="X174" s="17">
        <v>3</v>
      </c>
      <c r="Y174" s="18">
        <v>3</v>
      </c>
      <c r="Z174" s="21">
        <v>1</v>
      </c>
      <c r="AA174" s="17">
        <v>2</v>
      </c>
      <c r="AB174" s="21">
        <v>4</v>
      </c>
      <c r="AC174" s="21"/>
    </row>
    <row r="175" spans="1:29">
      <c r="A175" s="19" t="s">
        <v>332</v>
      </c>
      <c r="B175" s="19" t="s">
        <v>313</v>
      </c>
      <c r="C175" s="21">
        <v>47</v>
      </c>
      <c r="D175" s="21">
        <v>31</v>
      </c>
      <c r="E175" s="21">
        <v>37</v>
      </c>
      <c r="F175" s="21">
        <v>40</v>
      </c>
      <c r="G175" s="21">
        <v>43</v>
      </c>
      <c r="H175" s="21">
        <v>42</v>
      </c>
      <c r="I175" s="21">
        <v>42</v>
      </c>
      <c r="J175" s="21">
        <v>65</v>
      </c>
      <c r="K175" s="21">
        <v>76</v>
      </c>
      <c r="L175" s="21">
        <v>44</v>
      </c>
      <c r="M175" s="21">
        <v>43</v>
      </c>
      <c r="N175" s="22">
        <v>49</v>
      </c>
      <c r="O175" s="21">
        <v>51</v>
      </c>
      <c r="P175" s="22">
        <v>59</v>
      </c>
      <c r="Q175" s="22">
        <v>43</v>
      </c>
      <c r="R175" s="21">
        <v>38</v>
      </c>
      <c r="S175" s="21">
        <v>22</v>
      </c>
      <c r="T175" s="17">
        <v>27</v>
      </c>
      <c r="U175" s="17">
        <v>14</v>
      </c>
      <c r="V175" s="17">
        <v>10</v>
      </c>
      <c r="W175" s="17">
        <v>4</v>
      </c>
      <c r="X175" s="17">
        <v>6</v>
      </c>
      <c r="Y175" s="18">
        <v>5</v>
      </c>
      <c r="Z175" s="21">
        <v>9</v>
      </c>
      <c r="AA175" s="17">
        <v>2</v>
      </c>
      <c r="AB175" s="21">
        <v>6</v>
      </c>
      <c r="AC175" s="21"/>
    </row>
    <row r="176" spans="1:29">
      <c r="A176" s="19" t="s">
        <v>331</v>
      </c>
      <c r="B176" s="19" t="s">
        <v>330</v>
      </c>
      <c r="C176" s="21">
        <v>52</v>
      </c>
      <c r="D176" s="21">
        <v>24</v>
      </c>
      <c r="E176" s="21">
        <v>39</v>
      </c>
      <c r="F176" s="21">
        <v>39</v>
      </c>
      <c r="G176" s="21">
        <v>32</v>
      </c>
      <c r="H176" s="21">
        <v>27</v>
      </c>
      <c r="I176" s="21">
        <v>33</v>
      </c>
      <c r="J176" s="21">
        <v>42</v>
      </c>
      <c r="K176" s="21">
        <v>52</v>
      </c>
      <c r="L176" s="21">
        <v>37</v>
      </c>
      <c r="M176" s="21">
        <v>50</v>
      </c>
      <c r="N176" s="22">
        <v>67</v>
      </c>
      <c r="O176" s="21">
        <v>73</v>
      </c>
      <c r="P176" s="22">
        <v>61</v>
      </c>
      <c r="Q176" s="22">
        <v>84</v>
      </c>
      <c r="R176" s="21">
        <v>77</v>
      </c>
      <c r="S176" s="21">
        <v>30</v>
      </c>
      <c r="T176" s="17">
        <v>27</v>
      </c>
      <c r="U176" s="17">
        <v>13</v>
      </c>
      <c r="V176" s="17">
        <v>9</v>
      </c>
      <c r="W176" s="17">
        <v>13</v>
      </c>
      <c r="X176" s="17">
        <v>3</v>
      </c>
      <c r="Y176" s="18">
        <v>8</v>
      </c>
      <c r="Z176" s="21">
        <v>9</v>
      </c>
      <c r="AA176" s="17">
        <v>7</v>
      </c>
      <c r="AB176" s="21">
        <v>10</v>
      </c>
      <c r="AC176" s="21"/>
    </row>
    <row r="177" spans="1:14">
      <c r="A177" s="19"/>
      <c r="B177" s="19"/>
      <c r="C177" s="20"/>
      <c r="D177" s="20"/>
      <c r="E177" s="20"/>
      <c r="G177" s="19"/>
      <c r="I177" s="18"/>
      <c r="J177" s="18"/>
      <c r="K177" s="18"/>
      <c r="L177" s="18"/>
      <c r="M177" s="18"/>
      <c r="N177" s="18"/>
    </row>
    <row r="195" spans="18:18">
      <c r="R195" s="18"/>
    </row>
  </sheetData>
  <sheetCalcPr fullCalcOnLoad="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5"/>
  <sheetViews>
    <sheetView workbookViewId="0">
      <selection activeCell="A30" sqref="A30"/>
    </sheetView>
  </sheetViews>
  <sheetFormatPr baseColWidth="10" defaultColWidth="8.83203125" defaultRowHeight="14"/>
  <sheetData>
    <row r="1" spans="1:16" ht="15">
      <c r="A1" s="79" t="s">
        <v>291</v>
      </c>
      <c r="B1" s="79"/>
      <c r="C1" s="79"/>
      <c r="D1" s="79"/>
      <c r="E1" s="79"/>
      <c r="F1" s="79"/>
      <c r="G1" s="79"/>
      <c r="H1" s="79"/>
      <c r="I1" s="79"/>
      <c r="J1" s="79"/>
      <c r="K1" s="79"/>
      <c r="L1" s="79"/>
    </row>
    <row r="2" spans="1:16">
      <c r="A2" t="s">
        <v>265</v>
      </c>
    </row>
    <row r="3" spans="1:16">
      <c r="B3">
        <v>2000</v>
      </c>
      <c r="C3">
        <v>2001</v>
      </c>
      <c r="D3">
        <v>2002</v>
      </c>
      <c r="E3">
        <v>2003</v>
      </c>
      <c r="F3">
        <v>2004</v>
      </c>
      <c r="G3">
        <v>2005</v>
      </c>
      <c r="H3">
        <v>2006</v>
      </c>
      <c r="I3">
        <v>2007</v>
      </c>
      <c r="J3">
        <v>2008</v>
      </c>
      <c r="K3">
        <v>2009</v>
      </c>
      <c r="L3">
        <v>2010</v>
      </c>
      <c r="M3">
        <v>2011</v>
      </c>
      <c r="N3">
        <v>2012</v>
      </c>
      <c r="O3">
        <v>2013</v>
      </c>
      <c r="P3">
        <v>2014</v>
      </c>
    </row>
    <row r="4" spans="1:16">
      <c r="A4" t="s">
        <v>303</v>
      </c>
      <c r="B4">
        <v>9376</v>
      </c>
      <c r="C4">
        <v>9290</v>
      </c>
      <c r="D4">
        <v>9731</v>
      </c>
      <c r="E4" s="16">
        <v>10435</v>
      </c>
      <c r="F4">
        <v>11837</v>
      </c>
      <c r="G4">
        <v>11885</v>
      </c>
      <c r="H4">
        <v>9236</v>
      </c>
      <c r="I4">
        <v>7746</v>
      </c>
      <c r="J4">
        <v>5220</v>
      </c>
      <c r="K4">
        <v>3786</v>
      </c>
      <c r="L4">
        <v>3932</v>
      </c>
      <c r="M4">
        <v>3173</v>
      </c>
      <c r="N4">
        <v>4669</v>
      </c>
      <c r="O4">
        <v>5424</v>
      </c>
      <c r="P4">
        <v>5329</v>
      </c>
    </row>
    <row r="5" spans="1:16">
      <c r="A5" t="s">
        <v>302</v>
      </c>
      <c r="B5">
        <f>SUM(B6:B26)</f>
        <v>431</v>
      </c>
      <c r="C5">
        <f t="shared" ref="C5:P5" si="0">SUM(C6:C26)</f>
        <v>473</v>
      </c>
      <c r="D5">
        <f t="shared" si="0"/>
        <v>507</v>
      </c>
      <c r="E5">
        <f t="shared" si="0"/>
        <v>489</v>
      </c>
      <c r="F5">
        <f t="shared" si="0"/>
        <v>532</v>
      </c>
      <c r="G5">
        <f t="shared" si="0"/>
        <v>488</v>
      </c>
      <c r="H5">
        <f t="shared" si="0"/>
        <v>351</v>
      </c>
      <c r="I5">
        <f t="shared" si="0"/>
        <v>265</v>
      </c>
      <c r="J5">
        <f t="shared" si="0"/>
        <v>161</v>
      </c>
      <c r="K5">
        <f t="shared" si="0"/>
        <v>120</v>
      </c>
      <c r="L5">
        <f t="shared" si="0"/>
        <v>112</v>
      </c>
      <c r="M5">
        <f t="shared" si="0"/>
        <v>75</v>
      </c>
      <c r="N5">
        <f t="shared" si="0"/>
        <v>122</v>
      </c>
      <c r="O5">
        <f t="shared" si="0"/>
        <v>128</v>
      </c>
      <c r="P5">
        <f t="shared" si="0"/>
        <v>111</v>
      </c>
    </row>
    <row r="6" spans="1:16">
      <c r="A6" t="s">
        <v>304</v>
      </c>
      <c r="B6">
        <f>VLOOKUP($A6,'By town'!$A$8:$AB$176,13,FALSE)</f>
        <v>16</v>
      </c>
      <c r="C6">
        <f>VLOOKUP($A6,'By town'!$A$8:$AB$176,14,FALSE)</f>
        <v>24</v>
      </c>
      <c r="D6">
        <f>VLOOKUP($A6,'By town'!$A$8:$AB$176,15,FALSE)</f>
        <v>23</v>
      </c>
      <c r="E6">
        <f>VLOOKUP($A6,'By town'!$A$8:$AB$176,16,FALSE)</f>
        <v>16</v>
      </c>
      <c r="F6">
        <f>VLOOKUP($A6,'By town'!$A$8:$AB$176,17,FALSE)</f>
        <v>17</v>
      </c>
      <c r="G6">
        <f>VLOOKUP($A6,'By town'!$A$8:$AB$176,18,FALSE)</f>
        <v>8</v>
      </c>
      <c r="H6">
        <f>VLOOKUP($A6,'By town'!$A$8:$AB$176,19,FALSE)</f>
        <v>8</v>
      </c>
      <c r="I6">
        <f>VLOOKUP($A6,'By town'!$A$8:$AB$176,20,FALSE)</f>
        <v>9</v>
      </c>
      <c r="J6">
        <f>VLOOKUP($A6,'By town'!$A$8:$AB$176,21,FALSE)</f>
        <v>10</v>
      </c>
      <c r="K6">
        <f>VLOOKUP($A6,'By town'!$A$8:$AB$176,22,FALSE)</f>
        <v>3</v>
      </c>
      <c r="L6">
        <f>VLOOKUP($A6,'By town'!$A$8:$AB$176,23,FALSE)</f>
        <v>4</v>
      </c>
      <c r="M6">
        <f>VLOOKUP($A6,'By town'!$A$8:$AB$176,24,FALSE)</f>
        <v>3</v>
      </c>
      <c r="N6">
        <f>VLOOKUP($A6,'By town'!$A$8:$AB$176,25,FALSE)</f>
        <v>1</v>
      </c>
      <c r="O6">
        <f>VLOOKUP($A6,'By town'!$A$8:$AB$176,26,FALSE)</f>
        <v>4</v>
      </c>
      <c r="P6">
        <f>VLOOKUP($A6,'By town'!$A$8:$AB$176,27,FALSE)</f>
        <v>6</v>
      </c>
    </row>
    <row r="7" spans="1:16">
      <c r="A7" t="s">
        <v>305</v>
      </c>
      <c r="B7">
        <f>VLOOKUP($A7,'By town'!$A$8:$AB$176,13,FALSE)</f>
        <v>64</v>
      </c>
      <c r="C7">
        <f>VLOOKUP($A7,'By town'!$A$8:$AB$176,14,FALSE)</f>
        <v>80</v>
      </c>
      <c r="D7">
        <f>VLOOKUP($A7,'By town'!$A$8:$AB$176,15,FALSE)</f>
        <v>64</v>
      </c>
      <c r="E7">
        <f>VLOOKUP($A7,'By town'!$A$8:$AB$176,16,FALSE)</f>
        <v>65</v>
      </c>
      <c r="F7">
        <f>VLOOKUP($A7,'By town'!$A$8:$AB$176,17,FALSE)</f>
        <v>54</v>
      </c>
      <c r="G7">
        <f>VLOOKUP($A7,'By town'!$A$8:$AB$176,18,FALSE)</f>
        <v>35</v>
      </c>
      <c r="H7">
        <f>VLOOKUP($A7,'By town'!$A$8:$AB$176,19,FALSE)</f>
        <v>23</v>
      </c>
      <c r="I7">
        <f>VLOOKUP($A7,'By town'!$A$8:$AB$176,20,FALSE)</f>
        <v>28</v>
      </c>
      <c r="J7">
        <f>VLOOKUP($A7,'By town'!$A$8:$AB$176,21,FALSE)</f>
        <v>11</v>
      </c>
      <c r="K7">
        <f>VLOOKUP($A7,'By town'!$A$8:$AB$176,22,FALSE)</f>
        <v>21</v>
      </c>
      <c r="L7">
        <f>VLOOKUP($A7,'By town'!$A$8:$AB$176,23,FALSE)</f>
        <v>25</v>
      </c>
      <c r="M7">
        <f>VLOOKUP($A7,'By town'!$A$8:$AB$176,24,FALSE)</f>
        <v>13</v>
      </c>
      <c r="N7">
        <f>VLOOKUP($A7,'By town'!$A$8:$AB$176,25,FALSE)</f>
        <v>23</v>
      </c>
      <c r="O7">
        <f>VLOOKUP($A7,'By town'!$A$8:$AB$176,26,FALSE)</f>
        <v>43</v>
      </c>
      <c r="P7">
        <f>VLOOKUP($A7,'By town'!$A$8:$AB$176,27,FALSE)</f>
        <v>29</v>
      </c>
    </row>
    <row r="8" spans="1:16">
      <c r="A8" t="s">
        <v>306</v>
      </c>
      <c r="B8">
        <f>VLOOKUP($A8,'By town'!$A$8:$AB$176,13,FALSE)</f>
        <v>3</v>
      </c>
      <c r="C8">
        <f>VLOOKUP($A8,'By town'!$A$8:$AB$176,14,FALSE)</f>
        <v>4</v>
      </c>
      <c r="D8">
        <f>VLOOKUP($A8,'By town'!$A$8:$AB$176,15,FALSE)</f>
        <v>4</v>
      </c>
      <c r="E8">
        <f>VLOOKUP($A8,'By town'!$A$8:$AB$176,16,FALSE)</f>
        <v>3</v>
      </c>
      <c r="F8">
        <f>VLOOKUP($A8,'By town'!$A$8:$AB$176,17,FALSE)</f>
        <v>3</v>
      </c>
      <c r="G8">
        <f>VLOOKUP($A8,'By town'!$A$8:$AB$176,18,FALSE)</f>
        <v>5</v>
      </c>
      <c r="H8">
        <f>VLOOKUP($A8,'By town'!$A$8:$AB$176,19,FALSE)</f>
        <v>6</v>
      </c>
      <c r="I8">
        <f>VLOOKUP($A8,'By town'!$A$8:$AB$176,20,FALSE)</f>
        <v>5</v>
      </c>
      <c r="J8">
        <f>VLOOKUP($A8,'By town'!$A$8:$AB$176,21,FALSE)</f>
        <v>1</v>
      </c>
      <c r="K8">
        <f>VLOOKUP($A8,'By town'!$A$8:$AB$176,22,FALSE)</f>
        <v>1</v>
      </c>
      <c r="L8">
        <f>VLOOKUP($A8,'By town'!$A$8:$AB$176,23,FALSE)</f>
        <v>1</v>
      </c>
      <c r="M8">
        <f>VLOOKUP($A8,'By town'!$A$8:$AB$176,24,FALSE)</f>
        <v>1</v>
      </c>
      <c r="N8">
        <f>VLOOKUP($A8,'By town'!$A$8:$AB$176,25,FALSE)</f>
        <v>0</v>
      </c>
      <c r="O8">
        <f>VLOOKUP($A8,'By town'!$A$8:$AB$176,26,FALSE)</f>
        <v>0</v>
      </c>
      <c r="P8">
        <f>VLOOKUP($A8,'By town'!$A$8:$AB$176,27,FALSE)</f>
        <v>1</v>
      </c>
    </row>
    <row r="9" spans="1:16">
      <c r="A9" t="s">
        <v>307</v>
      </c>
      <c r="B9">
        <f>VLOOKUP($A9,'By town'!$A$8:$AB$176,13,FALSE)</f>
        <v>8</v>
      </c>
      <c r="C9">
        <f>VLOOKUP($A9,'By town'!$A$8:$AB$176,14,FALSE)</f>
        <v>7</v>
      </c>
      <c r="D9">
        <f>VLOOKUP($A9,'By town'!$A$8:$AB$176,15,FALSE)</f>
        <v>7</v>
      </c>
      <c r="E9">
        <f>VLOOKUP($A9,'By town'!$A$8:$AB$176,16,FALSE)</f>
        <v>4</v>
      </c>
      <c r="F9">
        <f>VLOOKUP($A9,'By town'!$A$8:$AB$176,17,FALSE)</f>
        <v>9</v>
      </c>
      <c r="G9">
        <f>VLOOKUP($A9,'By town'!$A$8:$AB$176,18,FALSE)</f>
        <v>7</v>
      </c>
      <c r="H9">
        <f>VLOOKUP($A9,'By town'!$A$8:$AB$176,19,FALSE)</f>
        <v>4</v>
      </c>
      <c r="I9">
        <f>VLOOKUP($A9,'By town'!$A$8:$AB$176,20,FALSE)</f>
        <v>1</v>
      </c>
      <c r="J9">
        <f>VLOOKUP($A9,'By town'!$A$8:$AB$176,21,FALSE)</f>
        <v>4</v>
      </c>
      <c r="K9">
        <f>VLOOKUP($A9,'By town'!$A$8:$AB$176,22,FALSE)</f>
        <v>1</v>
      </c>
      <c r="L9">
        <f>VLOOKUP($A9,'By town'!$A$8:$AB$176,23,FALSE)</f>
        <v>0</v>
      </c>
      <c r="M9">
        <f>VLOOKUP($A9,'By town'!$A$8:$AB$176,24,FALSE)</f>
        <v>0</v>
      </c>
      <c r="N9">
        <f>VLOOKUP($A9,'By town'!$A$8:$AB$176,25,FALSE)</f>
        <v>1</v>
      </c>
      <c r="O9">
        <f>VLOOKUP($A9,'By town'!$A$8:$AB$176,26,FALSE)</f>
        <v>1</v>
      </c>
      <c r="P9">
        <f>VLOOKUP($A9,'By town'!$A$8:$AB$176,27,FALSE)</f>
        <v>2</v>
      </c>
    </row>
    <row r="10" spans="1:16">
      <c r="A10" t="s">
        <v>308</v>
      </c>
      <c r="B10">
        <f>VLOOKUP($A10,'By town'!$A$8:$AB$176,13,FALSE)</f>
        <v>4</v>
      </c>
      <c r="C10">
        <f>VLOOKUP($A10,'By town'!$A$8:$AB$176,14,FALSE)</f>
        <v>7</v>
      </c>
      <c r="D10">
        <f>VLOOKUP($A10,'By town'!$A$8:$AB$176,15,FALSE)</f>
        <v>10</v>
      </c>
      <c r="E10">
        <f>VLOOKUP($A10,'By town'!$A$8:$AB$176,16,FALSE)</f>
        <v>9</v>
      </c>
      <c r="F10">
        <f>VLOOKUP($A10,'By town'!$A$8:$AB$176,17,FALSE)</f>
        <v>12</v>
      </c>
      <c r="G10">
        <f>VLOOKUP($A10,'By town'!$A$8:$AB$176,18,FALSE)</f>
        <v>6</v>
      </c>
      <c r="H10">
        <f>VLOOKUP($A10,'By town'!$A$8:$AB$176,19,FALSE)</f>
        <v>10</v>
      </c>
      <c r="I10">
        <f>VLOOKUP($A10,'By town'!$A$8:$AB$176,20,FALSE)</f>
        <v>8</v>
      </c>
      <c r="J10">
        <f>VLOOKUP($A10,'By town'!$A$8:$AB$176,21,FALSE)</f>
        <v>2</v>
      </c>
      <c r="K10">
        <f>VLOOKUP($A10,'By town'!$A$8:$AB$176,22,FALSE)</f>
        <v>1</v>
      </c>
      <c r="L10">
        <f>VLOOKUP($A10,'By town'!$A$8:$AB$176,23,FALSE)</f>
        <v>1</v>
      </c>
      <c r="M10">
        <f>VLOOKUP($A10,'By town'!$A$8:$AB$176,24,FALSE)</f>
        <v>1</v>
      </c>
      <c r="N10">
        <f>VLOOKUP($A10,'By town'!$A$8:$AB$176,25,FALSE)</f>
        <v>14</v>
      </c>
      <c r="O10">
        <f>VLOOKUP($A10,'By town'!$A$8:$AB$176,26,FALSE)</f>
        <v>1</v>
      </c>
      <c r="P10">
        <f>VLOOKUP($A10,'By town'!$A$8:$AB$176,27,FALSE)</f>
        <v>2</v>
      </c>
    </row>
    <row r="11" spans="1:16">
      <c r="A11" t="s">
        <v>309</v>
      </c>
      <c r="B11">
        <f>VLOOKUP($A11,'By town'!$A$8:$AB$176,13,FALSE)</f>
        <v>42</v>
      </c>
      <c r="C11">
        <f>VLOOKUP($A11,'By town'!$A$8:$AB$176,14,FALSE)</f>
        <v>35</v>
      </c>
      <c r="D11">
        <f>VLOOKUP($A11,'By town'!$A$8:$AB$176,15,FALSE)</f>
        <v>43</v>
      </c>
      <c r="E11">
        <f>VLOOKUP($A11,'By town'!$A$8:$AB$176,16,FALSE)</f>
        <v>44</v>
      </c>
      <c r="F11">
        <f>VLOOKUP($A11,'By town'!$A$8:$AB$176,17,FALSE)</f>
        <v>54</v>
      </c>
      <c r="G11">
        <f>VLOOKUP($A11,'By town'!$A$8:$AB$176,18,FALSE)</f>
        <v>44</v>
      </c>
      <c r="H11">
        <f>VLOOKUP($A11,'By town'!$A$8:$AB$176,19,FALSE)</f>
        <v>38</v>
      </c>
      <c r="I11">
        <f>VLOOKUP($A11,'By town'!$A$8:$AB$176,20,FALSE)</f>
        <v>32</v>
      </c>
      <c r="J11">
        <f>VLOOKUP($A11,'By town'!$A$8:$AB$176,21,FALSE)</f>
        <v>21</v>
      </c>
      <c r="K11">
        <f>VLOOKUP($A11,'By town'!$A$8:$AB$176,22,FALSE)</f>
        <v>7</v>
      </c>
      <c r="L11">
        <f>VLOOKUP($A11,'By town'!$A$8:$AB$176,23,FALSE)</f>
        <v>5</v>
      </c>
      <c r="M11">
        <f>VLOOKUP($A11,'By town'!$A$8:$AB$176,24,FALSE)</f>
        <v>5</v>
      </c>
      <c r="N11">
        <f>VLOOKUP($A11,'By town'!$A$8:$AB$176,25,FALSE)</f>
        <v>4</v>
      </c>
      <c r="O11">
        <f>VLOOKUP($A11,'By town'!$A$8:$AB$176,26,FALSE)</f>
        <v>3</v>
      </c>
      <c r="P11">
        <f>VLOOKUP($A11,'By town'!$A$8:$AB$176,27,FALSE)</f>
        <v>10</v>
      </c>
    </row>
    <row r="12" spans="1:16">
      <c r="A12" t="s">
        <v>310</v>
      </c>
      <c r="B12">
        <f>VLOOKUP($A12,'By town'!$A$8:$AB$176,13,FALSE)</f>
        <v>9</v>
      </c>
      <c r="C12">
        <f>VLOOKUP($A12,'By town'!$A$8:$AB$176,14,FALSE)</f>
        <v>5</v>
      </c>
      <c r="D12">
        <f>VLOOKUP($A12,'By town'!$A$8:$AB$176,15,FALSE)</f>
        <v>7</v>
      </c>
      <c r="E12">
        <f>VLOOKUP($A12,'By town'!$A$8:$AB$176,16,FALSE)</f>
        <v>6</v>
      </c>
      <c r="F12">
        <f>VLOOKUP($A12,'By town'!$A$8:$AB$176,17,FALSE)</f>
        <v>4</v>
      </c>
      <c r="G12">
        <f>VLOOKUP($A12,'By town'!$A$8:$AB$176,18,FALSE)</f>
        <v>8</v>
      </c>
      <c r="H12">
        <f>VLOOKUP($A12,'By town'!$A$8:$AB$176,19,FALSE)</f>
        <v>7</v>
      </c>
      <c r="I12">
        <f>VLOOKUP($A12,'By town'!$A$8:$AB$176,20,FALSE)</f>
        <v>4</v>
      </c>
      <c r="J12">
        <f>VLOOKUP($A12,'By town'!$A$8:$AB$176,21,FALSE)</f>
        <v>3</v>
      </c>
      <c r="K12">
        <f>VLOOKUP($A12,'By town'!$A$8:$AB$176,22,FALSE)</f>
        <v>4</v>
      </c>
      <c r="L12">
        <f>VLOOKUP($A12,'By town'!$A$8:$AB$176,23,FALSE)</f>
        <v>6</v>
      </c>
      <c r="M12">
        <f>VLOOKUP($A12,'By town'!$A$8:$AB$176,24,FALSE)</f>
        <v>0</v>
      </c>
      <c r="N12">
        <f>VLOOKUP($A12,'By town'!$A$8:$AB$176,25,FALSE)</f>
        <v>0</v>
      </c>
      <c r="O12">
        <f>VLOOKUP($A12,'By town'!$A$8:$AB$176,26,FALSE)</f>
        <v>1</v>
      </c>
      <c r="P12">
        <f>VLOOKUP($A12,'By town'!$A$8:$AB$176,27,FALSE)</f>
        <v>2</v>
      </c>
    </row>
    <row r="13" spans="1:16">
      <c r="A13" t="s">
        <v>311</v>
      </c>
      <c r="B13">
        <f>VLOOKUP($A13,'By town'!$A$8:$AB$176,13,FALSE)</f>
        <v>25</v>
      </c>
      <c r="C13">
        <f>VLOOKUP($A13,'By town'!$A$8:$AB$176,14,FALSE)</f>
        <v>17</v>
      </c>
      <c r="D13">
        <f>VLOOKUP($A13,'By town'!$A$8:$AB$176,15,FALSE)</f>
        <v>30</v>
      </c>
      <c r="E13">
        <f>VLOOKUP($A13,'By town'!$A$8:$AB$176,16,FALSE)</f>
        <v>19</v>
      </c>
      <c r="F13">
        <f>VLOOKUP($A13,'By town'!$A$8:$AB$176,17,FALSE)</f>
        <v>30</v>
      </c>
      <c r="G13">
        <f>VLOOKUP($A13,'By town'!$A$8:$AB$176,18,FALSE)</f>
        <v>24</v>
      </c>
      <c r="H13">
        <f>VLOOKUP($A13,'By town'!$A$8:$AB$176,19,FALSE)</f>
        <v>23</v>
      </c>
      <c r="I13">
        <f>VLOOKUP($A13,'By town'!$A$8:$AB$176,20,FALSE)</f>
        <v>14</v>
      </c>
      <c r="J13">
        <f>VLOOKUP($A13,'By town'!$A$8:$AB$176,21,FALSE)</f>
        <v>11</v>
      </c>
      <c r="K13">
        <f>VLOOKUP($A13,'By town'!$A$8:$AB$176,22,FALSE)</f>
        <v>8</v>
      </c>
      <c r="L13">
        <f>VLOOKUP($A13,'By town'!$A$8:$AB$176,23,FALSE)</f>
        <v>11</v>
      </c>
      <c r="M13">
        <f>VLOOKUP($A13,'By town'!$A$8:$AB$176,24,FALSE)</f>
        <v>6</v>
      </c>
      <c r="N13">
        <f>VLOOKUP($A13,'By town'!$A$8:$AB$176,25,FALSE)</f>
        <v>8</v>
      </c>
      <c r="O13">
        <f>VLOOKUP($A13,'By town'!$A$8:$AB$176,26,FALSE)</f>
        <v>1</v>
      </c>
      <c r="P13">
        <f>VLOOKUP($A13,'By town'!$A$8:$AB$176,27,FALSE)</f>
        <v>5</v>
      </c>
    </row>
    <row r="14" spans="1:16">
      <c r="A14" t="s">
        <v>312</v>
      </c>
      <c r="B14">
        <f>VLOOKUP($A14,'By town'!$A$8:$AB$176,13,FALSE)</f>
        <v>12</v>
      </c>
      <c r="C14">
        <f>VLOOKUP($A14,'By town'!$A$8:$AB$176,14,FALSE)</f>
        <v>9</v>
      </c>
      <c r="D14">
        <f>VLOOKUP($A14,'By town'!$A$8:$AB$176,15,FALSE)</f>
        <v>13</v>
      </c>
      <c r="E14">
        <f>VLOOKUP($A14,'By town'!$A$8:$AB$176,16,FALSE)</f>
        <v>13</v>
      </c>
      <c r="F14">
        <f>VLOOKUP($A14,'By town'!$A$8:$AB$176,17,FALSE)</f>
        <v>16</v>
      </c>
      <c r="G14">
        <f>VLOOKUP($A14,'By town'!$A$8:$AB$176,18,FALSE)</f>
        <v>18</v>
      </c>
      <c r="H14">
        <f>VLOOKUP($A14,'By town'!$A$8:$AB$176,19,FALSE)</f>
        <v>13</v>
      </c>
      <c r="I14">
        <f>VLOOKUP($A14,'By town'!$A$8:$AB$176,20,FALSE)</f>
        <v>8</v>
      </c>
      <c r="J14">
        <f>VLOOKUP($A14,'By town'!$A$8:$AB$176,21,FALSE)</f>
        <v>5</v>
      </c>
      <c r="K14">
        <f>VLOOKUP($A14,'By town'!$A$8:$AB$176,22,FALSE)</f>
        <v>8</v>
      </c>
      <c r="L14">
        <f>VLOOKUP($A14,'By town'!$A$8:$AB$176,23,FALSE)</f>
        <v>5</v>
      </c>
      <c r="M14">
        <f>VLOOKUP($A14,'By town'!$A$8:$AB$176,24,FALSE)</f>
        <v>3</v>
      </c>
      <c r="N14">
        <f>VLOOKUP($A14,'By town'!$A$8:$AB$176,25,FALSE)</f>
        <v>2</v>
      </c>
      <c r="O14">
        <f>VLOOKUP($A14,'By town'!$A$8:$AB$176,26,FALSE)</f>
        <v>5</v>
      </c>
      <c r="P14">
        <f>VLOOKUP($A14,'By town'!$A$8:$AB$176,27,FALSE)</f>
        <v>1</v>
      </c>
    </row>
    <row r="15" spans="1:16">
      <c r="A15" t="s">
        <v>313</v>
      </c>
      <c r="B15">
        <f>VLOOKUP($A15,'By town'!$A$8:$AB$176,13,FALSE)</f>
        <v>23</v>
      </c>
      <c r="C15">
        <f>VLOOKUP($A15,'By town'!$A$8:$AB$176,14,FALSE)</f>
        <v>33</v>
      </c>
      <c r="D15">
        <f>VLOOKUP($A15,'By town'!$A$8:$AB$176,15,FALSE)</f>
        <v>33</v>
      </c>
      <c r="E15">
        <f>VLOOKUP($A15,'By town'!$A$8:$AB$176,16,FALSE)</f>
        <v>29</v>
      </c>
      <c r="F15">
        <f>VLOOKUP($A15,'By town'!$A$8:$AB$176,17,FALSE)</f>
        <v>55</v>
      </c>
      <c r="G15">
        <f>VLOOKUP($A15,'By town'!$A$8:$AB$176,18,FALSE)</f>
        <v>49</v>
      </c>
      <c r="H15">
        <f>VLOOKUP($A15,'By town'!$A$8:$AB$176,19,FALSE)</f>
        <v>31</v>
      </c>
      <c r="I15">
        <f>VLOOKUP($A15,'By town'!$A$8:$AB$176,20,FALSE)</f>
        <v>10</v>
      </c>
      <c r="J15">
        <f>VLOOKUP($A15,'By town'!$A$8:$AB$176,21,FALSE)</f>
        <v>14</v>
      </c>
      <c r="K15">
        <f>VLOOKUP($A15,'By town'!$A$8:$AB$176,22,FALSE)</f>
        <v>12</v>
      </c>
      <c r="L15">
        <f>VLOOKUP($A15,'By town'!$A$8:$AB$176,23,FALSE)</f>
        <v>5</v>
      </c>
      <c r="M15">
        <f>VLOOKUP($A15,'By town'!$A$8:$AB$176,24,FALSE)</f>
        <v>5</v>
      </c>
      <c r="N15">
        <f>VLOOKUP($A15,'By town'!$A$8:$AB$176,25,FALSE)</f>
        <v>9</v>
      </c>
      <c r="O15">
        <f>VLOOKUP($A15,'By town'!$A$8:$AB$176,26,FALSE)</f>
        <v>13</v>
      </c>
      <c r="P15">
        <f>VLOOKUP($A15,'By town'!$A$8:$AB$176,27,FALSE)</f>
        <v>13</v>
      </c>
    </row>
    <row r="16" spans="1:16">
      <c r="A16" t="s">
        <v>314</v>
      </c>
      <c r="B16">
        <f>VLOOKUP($A16,'By town'!$A$8:$AB$176,13,FALSE)</f>
        <v>17</v>
      </c>
      <c r="C16">
        <f>VLOOKUP($A16,'By town'!$A$8:$AB$176,14,FALSE)</f>
        <v>14</v>
      </c>
      <c r="D16">
        <f>VLOOKUP($A16,'By town'!$A$8:$AB$176,15,FALSE)</f>
        <v>13</v>
      </c>
      <c r="E16">
        <f>VLOOKUP($A16,'By town'!$A$8:$AB$176,16,FALSE)</f>
        <v>3</v>
      </c>
      <c r="F16">
        <f>VLOOKUP($A16,'By town'!$A$8:$AB$176,17,FALSE)</f>
        <v>7</v>
      </c>
      <c r="G16">
        <f>VLOOKUP($A16,'By town'!$A$8:$AB$176,18,FALSE)</f>
        <v>9</v>
      </c>
      <c r="H16">
        <f>VLOOKUP($A16,'By town'!$A$8:$AB$176,19,FALSE)</f>
        <v>6</v>
      </c>
      <c r="I16">
        <f>VLOOKUP($A16,'By town'!$A$8:$AB$176,20,FALSE)</f>
        <v>5</v>
      </c>
      <c r="J16">
        <f>VLOOKUP($A16,'By town'!$A$8:$AB$176,21,FALSE)</f>
        <v>4</v>
      </c>
      <c r="K16">
        <f>VLOOKUP($A16,'By town'!$A$8:$AB$176,22,FALSE)</f>
        <v>3</v>
      </c>
      <c r="L16">
        <f>VLOOKUP($A16,'By town'!$A$8:$AB$176,23,FALSE)</f>
        <v>2</v>
      </c>
      <c r="M16">
        <f>VLOOKUP($A16,'By town'!$A$8:$AB$176,24,FALSE)</f>
        <v>1</v>
      </c>
      <c r="N16">
        <f>VLOOKUP($A16,'By town'!$A$8:$AB$176,25,FALSE)</f>
        <v>0</v>
      </c>
      <c r="O16">
        <f>VLOOKUP($A16,'By town'!$A$8:$AB$176,26,FALSE)</f>
        <v>0</v>
      </c>
      <c r="P16">
        <f>VLOOKUP($A16,'By town'!$A$8:$AB$176,27,FALSE)</f>
        <v>1</v>
      </c>
    </row>
    <row r="17" spans="1:16">
      <c r="A17" t="s">
        <v>315</v>
      </c>
      <c r="B17">
        <f>VLOOKUP($A17,'By town'!$A$8:$AB$176,13,FALSE)</f>
        <v>48</v>
      </c>
      <c r="C17">
        <f>VLOOKUP($A17,'By town'!$A$8:$AB$176,14,FALSE)</f>
        <v>63</v>
      </c>
      <c r="D17">
        <f>VLOOKUP($A17,'By town'!$A$8:$AB$176,15,FALSE)</f>
        <v>61</v>
      </c>
      <c r="E17">
        <f>VLOOKUP($A17,'By town'!$A$8:$AB$176,16,FALSE)</f>
        <v>47</v>
      </c>
      <c r="F17">
        <f>VLOOKUP($A17,'By town'!$A$8:$AB$176,17,FALSE)</f>
        <v>46</v>
      </c>
      <c r="G17">
        <f>VLOOKUP($A17,'By town'!$A$8:$AB$176,18,FALSE)</f>
        <v>35</v>
      </c>
      <c r="H17">
        <f>VLOOKUP($A17,'By town'!$A$8:$AB$176,19,FALSE)</f>
        <v>22</v>
      </c>
      <c r="I17">
        <f>VLOOKUP($A17,'By town'!$A$8:$AB$176,20,FALSE)</f>
        <v>15</v>
      </c>
      <c r="J17">
        <f>VLOOKUP($A17,'By town'!$A$8:$AB$176,21,FALSE)</f>
        <v>12</v>
      </c>
      <c r="K17">
        <f>VLOOKUP($A17,'By town'!$A$8:$AB$176,22,FALSE)</f>
        <v>16</v>
      </c>
      <c r="L17">
        <f>VLOOKUP($A17,'By town'!$A$8:$AB$176,23,FALSE)</f>
        <v>9</v>
      </c>
      <c r="M17">
        <f>VLOOKUP($A17,'By town'!$A$8:$AB$176,24,FALSE)</f>
        <v>5</v>
      </c>
      <c r="N17">
        <f>VLOOKUP($A17,'By town'!$A$8:$AB$176,25,FALSE)</f>
        <v>2</v>
      </c>
      <c r="O17">
        <f>VLOOKUP($A17,'By town'!$A$8:$AB$176,26,FALSE)</f>
        <v>6</v>
      </c>
      <c r="P17">
        <f>VLOOKUP($A17,'By town'!$A$8:$AB$176,27,FALSE)</f>
        <v>6</v>
      </c>
    </row>
    <row r="18" spans="1:16">
      <c r="A18" t="s">
        <v>316</v>
      </c>
      <c r="B18">
        <f>VLOOKUP($A18,'By town'!$A$8:$AB$176,13,FALSE)</f>
        <v>4</v>
      </c>
      <c r="C18">
        <f>VLOOKUP($A18,'By town'!$A$8:$AB$176,14,FALSE)</f>
        <v>3</v>
      </c>
      <c r="D18">
        <f>VLOOKUP($A18,'By town'!$A$8:$AB$176,15,FALSE)</f>
        <v>2</v>
      </c>
      <c r="E18">
        <f>VLOOKUP($A18,'By town'!$A$8:$AB$176,16,FALSE)</f>
        <v>6</v>
      </c>
      <c r="F18">
        <f>VLOOKUP($A18,'By town'!$A$8:$AB$176,17,FALSE)</f>
        <v>3</v>
      </c>
      <c r="G18">
        <f>VLOOKUP($A18,'By town'!$A$8:$AB$176,18,FALSE)</f>
        <v>7</v>
      </c>
      <c r="H18">
        <f>VLOOKUP($A18,'By town'!$A$8:$AB$176,19,FALSE)</f>
        <v>2</v>
      </c>
      <c r="I18">
        <f>VLOOKUP($A18,'By town'!$A$8:$AB$176,20,FALSE)</f>
        <v>4</v>
      </c>
      <c r="J18">
        <f>VLOOKUP($A18,'By town'!$A$8:$AB$176,21,FALSE)</f>
        <v>3</v>
      </c>
      <c r="K18">
        <f>VLOOKUP($A18,'By town'!$A$8:$AB$176,22,FALSE)</f>
        <v>1</v>
      </c>
      <c r="L18">
        <f>VLOOKUP($A18,'By town'!$A$8:$AB$176,23,FALSE)</f>
        <v>2</v>
      </c>
      <c r="M18">
        <f>VLOOKUP($A18,'By town'!$A$8:$AB$176,24,FALSE)</f>
        <v>1</v>
      </c>
      <c r="N18">
        <f>VLOOKUP($A18,'By town'!$A$8:$AB$176,25,FALSE)</f>
        <v>1</v>
      </c>
      <c r="O18">
        <f>VLOOKUP($A18,'By town'!$A$8:$AB$176,26,FALSE)</f>
        <v>0</v>
      </c>
      <c r="P18">
        <f>VLOOKUP($A18,'By town'!$A$8:$AB$176,27,FALSE)</f>
        <v>2</v>
      </c>
    </row>
    <row r="19" spans="1:16">
      <c r="A19" t="s">
        <v>317</v>
      </c>
      <c r="B19">
        <f>VLOOKUP($A19,'By town'!$A$8:$AB$176,13,FALSE)</f>
        <v>4</v>
      </c>
      <c r="C19">
        <f>VLOOKUP($A19,'By town'!$A$8:$AB$176,14,FALSE)</f>
        <v>5</v>
      </c>
      <c r="D19">
        <f>VLOOKUP($A19,'By town'!$A$8:$AB$176,15,FALSE)</f>
        <v>5</v>
      </c>
      <c r="E19">
        <f>VLOOKUP($A19,'By town'!$A$8:$AB$176,16,FALSE)</f>
        <v>7</v>
      </c>
      <c r="F19">
        <f>VLOOKUP($A19,'By town'!$A$8:$AB$176,17,FALSE)</f>
        <v>11</v>
      </c>
      <c r="G19">
        <f>VLOOKUP($A19,'By town'!$A$8:$AB$176,18,FALSE)</f>
        <v>8</v>
      </c>
      <c r="H19">
        <f>VLOOKUP($A19,'By town'!$A$8:$AB$176,19,FALSE)</f>
        <v>9</v>
      </c>
      <c r="I19">
        <f>VLOOKUP($A19,'By town'!$A$8:$AB$176,20,FALSE)</f>
        <v>9</v>
      </c>
      <c r="J19">
        <f>VLOOKUP($A19,'By town'!$A$8:$AB$176,21,FALSE)</f>
        <v>5</v>
      </c>
      <c r="K19">
        <f>VLOOKUP($A19,'By town'!$A$8:$AB$176,22,FALSE)</f>
        <v>1</v>
      </c>
      <c r="L19">
        <f>VLOOKUP($A19,'By town'!$A$8:$AB$176,23,FALSE)</f>
        <v>3</v>
      </c>
      <c r="M19">
        <f>VLOOKUP($A19,'By town'!$A$8:$AB$176,24,FALSE)</f>
        <v>2</v>
      </c>
      <c r="N19">
        <f>VLOOKUP($A19,'By town'!$A$8:$AB$176,25,FALSE)</f>
        <v>1</v>
      </c>
      <c r="O19">
        <f>VLOOKUP($A19,'By town'!$A$8:$AB$176,26,FALSE)</f>
        <v>0</v>
      </c>
      <c r="P19">
        <f>VLOOKUP($A19,'By town'!$A$8:$AB$176,27,FALSE)</f>
        <v>0</v>
      </c>
    </row>
    <row r="20" spans="1:16">
      <c r="A20" t="s">
        <v>318</v>
      </c>
      <c r="B20">
        <f>VLOOKUP($A20,'By town'!$A$8:$AB$176,13,FALSE)</f>
        <v>24</v>
      </c>
      <c r="C20">
        <f>VLOOKUP($A20,'By town'!$A$8:$AB$176,14,FALSE)</f>
        <v>23</v>
      </c>
      <c r="D20">
        <f>VLOOKUP($A20,'By town'!$A$8:$AB$176,15,FALSE)</f>
        <v>17</v>
      </c>
      <c r="E20">
        <f>VLOOKUP($A20,'By town'!$A$8:$AB$176,16,FALSE)</f>
        <v>16</v>
      </c>
      <c r="F20">
        <f>VLOOKUP($A20,'By town'!$A$8:$AB$176,17,FALSE)</f>
        <v>14</v>
      </c>
      <c r="G20">
        <f>VLOOKUP($A20,'By town'!$A$8:$AB$176,18,FALSE)</f>
        <v>15</v>
      </c>
      <c r="H20">
        <f>VLOOKUP($A20,'By town'!$A$8:$AB$176,19,FALSE)</f>
        <v>7</v>
      </c>
      <c r="I20">
        <f>VLOOKUP($A20,'By town'!$A$8:$AB$176,20,FALSE)</f>
        <v>4</v>
      </c>
      <c r="J20">
        <f>VLOOKUP($A20,'By town'!$A$8:$AB$176,21,FALSE)</f>
        <v>2</v>
      </c>
      <c r="K20">
        <f>VLOOKUP($A20,'By town'!$A$8:$AB$176,22,FALSE)</f>
        <v>0</v>
      </c>
      <c r="L20">
        <f>VLOOKUP($A20,'By town'!$A$8:$AB$176,23,FALSE)</f>
        <v>3</v>
      </c>
      <c r="M20">
        <f>VLOOKUP($A20,'By town'!$A$8:$AB$176,24,FALSE)</f>
        <v>4</v>
      </c>
      <c r="N20">
        <f>VLOOKUP($A20,'By town'!$A$8:$AB$176,25,FALSE)</f>
        <v>0</v>
      </c>
      <c r="O20">
        <f>VLOOKUP($A20,'By town'!$A$8:$AB$176,26,FALSE)</f>
        <v>0</v>
      </c>
      <c r="P20">
        <f>VLOOKUP($A20,'By town'!$A$8:$AB$176,27,FALSE)</f>
        <v>3</v>
      </c>
    </row>
    <row r="21" spans="1:16">
      <c r="A21" t="s">
        <v>319</v>
      </c>
      <c r="B21">
        <f>VLOOKUP($A21,'By town'!$A$8:$AB$176,13,FALSE)</f>
        <v>9</v>
      </c>
      <c r="C21">
        <f>VLOOKUP($A21,'By town'!$A$8:$AB$176,14,FALSE)</f>
        <v>17</v>
      </c>
      <c r="D21">
        <f>VLOOKUP($A21,'By town'!$A$8:$AB$176,15,FALSE)</f>
        <v>18</v>
      </c>
      <c r="E21">
        <f>VLOOKUP($A21,'By town'!$A$8:$AB$176,16,FALSE)</f>
        <v>12</v>
      </c>
      <c r="F21">
        <f>VLOOKUP($A21,'By town'!$A$8:$AB$176,17,FALSE)</f>
        <v>14</v>
      </c>
      <c r="G21">
        <f>VLOOKUP($A21,'By town'!$A$8:$AB$176,18,FALSE)</f>
        <v>13</v>
      </c>
      <c r="H21">
        <f>VLOOKUP($A21,'By town'!$A$8:$AB$176,19,FALSE)</f>
        <v>11</v>
      </c>
      <c r="I21">
        <f>VLOOKUP($A21,'By town'!$A$8:$AB$176,20,FALSE)</f>
        <v>8</v>
      </c>
      <c r="J21">
        <f>VLOOKUP($A21,'By town'!$A$8:$AB$176,21,FALSE)</f>
        <v>5</v>
      </c>
      <c r="K21">
        <f>VLOOKUP($A21,'By town'!$A$8:$AB$176,22,FALSE)</f>
        <v>3</v>
      </c>
      <c r="L21">
        <f>VLOOKUP($A21,'By town'!$A$8:$AB$176,23,FALSE)</f>
        <v>3</v>
      </c>
      <c r="M21">
        <f>VLOOKUP($A21,'By town'!$A$8:$AB$176,24,FALSE)</f>
        <v>10</v>
      </c>
      <c r="N21">
        <f>VLOOKUP($A21,'By town'!$A$8:$AB$176,25,FALSE)</f>
        <v>10</v>
      </c>
      <c r="O21">
        <f>VLOOKUP($A21,'By town'!$A$8:$AB$176,26,FALSE)</f>
        <v>10</v>
      </c>
      <c r="P21">
        <f>VLOOKUP($A21,'By town'!$A$8:$AB$176,27,FALSE)</f>
        <v>2</v>
      </c>
    </row>
    <row r="22" spans="1:16">
      <c r="A22" t="s">
        <v>320</v>
      </c>
      <c r="B22">
        <f>VLOOKUP($A22,'By town'!$A$8:$AB$176,13,FALSE)</f>
        <v>13</v>
      </c>
      <c r="C22">
        <f>VLOOKUP($A22,'By town'!$A$8:$AB$176,14,FALSE)</f>
        <v>7</v>
      </c>
      <c r="D22">
        <f>VLOOKUP($A22,'By town'!$A$8:$AB$176,15,FALSE)</f>
        <v>10</v>
      </c>
      <c r="E22">
        <f>VLOOKUP($A22,'By town'!$A$8:$AB$176,16,FALSE)</f>
        <v>11</v>
      </c>
      <c r="F22">
        <f>VLOOKUP($A22,'By town'!$A$8:$AB$176,17,FALSE)</f>
        <v>20</v>
      </c>
      <c r="G22">
        <f>VLOOKUP($A22,'By town'!$A$8:$AB$176,18,FALSE)</f>
        <v>15</v>
      </c>
      <c r="H22">
        <f>VLOOKUP($A22,'By town'!$A$8:$AB$176,19,FALSE)</f>
        <v>10</v>
      </c>
      <c r="I22">
        <f>VLOOKUP($A22,'By town'!$A$8:$AB$176,20,FALSE)</f>
        <v>9</v>
      </c>
      <c r="J22">
        <f>VLOOKUP($A22,'By town'!$A$8:$AB$176,21,FALSE)</f>
        <v>7</v>
      </c>
      <c r="K22">
        <f>VLOOKUP($A22,'By town'!$A$8:$AB$176,22,FALSE)</f>
        <v>6</v>
      </c>
      <c r="L22">
        <f>VLOOKUP($A22,'By town'!$A$8:$AB$176,23,FALSE)</f>
        <v>9</v>
      </c>
      <c r="M22">
        <f>VLOOKUP($A22,'By town'!$A$8:$AB$176,24,FALSE)</f>
        <v>3</v>
      </c>
      <c r="N22">
        <f>VLOOKUP($A22,'By town'!$A$8:$AB$176,25,FALSE)</f>
        <v>3</v>
      </c>
      <c r="O22">
        <f>VLOOKUP($A22,'By town'!$A$8:$AB$176,26,FALSE)</f>
        <v>5</v>
      </c>
      <c r="P22">
        <f>VLOOKUP($A22,'By town'!$A$8:$AB$176,27,FALSE)</f>
        <v>6</v>
      </c>
    </row>
    <row r="23" spans="1:16">
      <c r="A23" t="s">
        <v>321</v>
      </c>
      <c r="B23">
        <f>VLOOKUP($A23,'By town'!$A$8:$AB$176,13,FALSE)</f>
        <v>71</v>
      </c>
      <c r="C23">
        <f>VLOOKUP($A23,'By town'!$A$8:$AB$176,14,FALSE)</f>
        <v>82</v>
      </c>
      <c r="D23">
        <f>VLOOKUP($A23,'By town'!$A$8:$AB$176,15,FALSE)</f>
        <v>102</v>
      </c>
      <c r="E23">
        <f>VLOOKUP($A23,'By town'!$A$8:$AB$176,16,FALSE)</f>
        <v>111</v>
      </c>
      <c r="F23">
        <f>VLOOKUP($A23,'By town'!$A$8:$AB$176,17,FALSE)</f>
        <v>110</v>
      </c>
      <c r="G23">
        <f>VLOOKUP($A23,'By town'!$A$8:$AB$176,18,FALSE)</f>
        <v>108</v>
      </c>
      <c r="H23">
        <f>VLOOKUP($A23,'By town'!$A$8:$AB$176,19,FALSE)</f>
        <v>61</v>
      </c>
      <c r="I23">
        <f>VLOOKUP($A23,'By town'!$A$8:$AB$176,20,FALSE)</f>
        <v>57</v>
      </c>
      <c r="J23">
        <f>VLOOKUP($A23,'By town'!$A$8:$AB$176,21,FALSE)</f>
        <v>13</v>
      </c>
      <c r="K23">
        <f>VLOOKUP($A23,'By town'!$A$8:$AB$176,22,FALSE)</f>
        <v>9</v>
      </c>
      <c r="L23">
        <f>VLOOKUP($A23,'By town'!$A$8:$AB$176,23,FALSE)</f>
        <v>8</v>
      </c>
      <c r="M23">
        <f>VLOOKUP($A23,'By town'!$A$8:$AB$176,24,FALSE)</f>
        <v>3</v>
      </c>
      <c r="N23">
        <f>VLOOKUP($A23,'By town'!$A$8:$AB$176,25,FALSE)</f>
        <v>3</v>
      </c>
      <c r="O23">
        <f>VLOOKUP($A23,'By town'!$A$8:$AB$176,26,FALSE)</f>
        <v>2</v>
      </c>
      <c r="P23">
        <f>VLOOKUP($A23,'By town'!$A$8:$AB$176,27,FALSE)</f>
        <v>7</v>
      </c>
    </row>
    <row r="24" spans="1:16">
      <c r="A24" t="s">
        <v>322</v>
      </c>
      <c r="B24">
        <f>VLOOKUP($A24,'By town'!$A$8:$AB$176,13,FALSE)</f>
        <v>10</v>
      </c>
      <c r="C24">
        <f>VLOOKUP($A24,'By town'!$A$8:$AB$176,14,FALSE)</f>
        <v>12</v>
      </c>
      <c r="D24">
        <f>VLOOKUP($A24,'By town'!$A$8:$AB$176,15,FALSE)</f>
        <v>10</v>
      </c>
      <c r="E24">
        <f>VLOOKUP($A24,'By town'!$A$8:$AB$176,16,FALSE)</f>
        <v>13</v>
      </c>
      <c r="F24">
        <f>VLOOKUP($A24,'By town'!$A$8:$AB$176,17,FALSE)</f>
        <v>14</v>
      </c>
      <c r="G24">
        <f>VLOOKUP($A24,'By town'!$A$8:$AB$176,18,FALSE)</f>
        <v>17</v>
      </c>
      <c r="H24">
        <f>VLOOKUP($A24,'By town'!$A$8:$AB$176,19,FALSE)</f>
        <v>12</v>
      </c>
      <c r="I24">
        <f>VLOOKUP($A24,'By town'!$A$8:$AB$176,20,FALSE)</f>
        <v>6</v>
      </c>
      <c r="J24">
        <f>VLOOKUP($A24,'By town'!$A$8:$AB$176,21,FALSE)</f>
        <v>1</v>
      </c>
      <c r="K24">
        <f>VLOOKUP($A24,'By town'!$A$8:$AB$176,22,FALSE)</f>
        <v>1</v>
      </c>
      <c r="L24">
        <f>VLOOKUP($A24,'By town'!$A$8:$AB$176,23,FALSE)</f>
        <v>3</v>
      </c>
      <c r="M24">
        <f>VLOOKUP($A24,'By town'!$A$8:$AB$176,24,FALSE)</f>
        <v>2</v>
      </c>
      <c r="N24">
        <f>VLOOKUP($A24,'By town'!$A$8:$AB$176,25,FALSE)</f>
        <v>3</v>
      </c>
      <c r="O24">
        <f>VLOOKUP($A24,'By town'!$A$8:$AB$176,26,FALSE)</f>
        <v>1</v>
      </c>
      <c r="P24">
        <f>VLOOKUP($A24,'By town'!$A$8:$AB$176,27,FALSE)</f>
        <v>2</v>
      </c>
    </row>
    <row r="25" spans="1:16">
      <c r="A25" t="s">
        <v>323</v>
      </c>
      <c r="B25">
        <f>VLOOKUP($A25,'By town'!$A$8:$AB$176,13,FALSE)</f>
        <v>10</v>
      </c>
      <c r="C25">
        <f>VLOOKUP($A25,'By town'!$A$8:$AB$176,14,FALSE)</f>
        <v>8</v>
      </c>
      <c r="D25">
        <f>VLOOKUP($A25,'By town'!$A$8:$AB$176,15,FALSE)</f>
        <v>8</v>
      </c>
      <c r="E25">
        <f>VLOOKUP($A25,'By town'!$A$8:$AB$176,16,FALSE)</f>
        <v>7</v>
      </c>
      <c r="F25">
        <f>VLOOKUP($A25,'By town'!$A$8:$AB$176,17,FALSE)</f>
        <v>10</v>
      </c>
      <c r="G25">
        <f>VLOOKUP($A25,'By town'!$A$8:$AB$176,18,FALSE)</f>
        <v>18</v>
      </c>
      <c r="H25">
        <f>VLOOKUP($A25,'By town'!$A$8:$AB$176,19,FALSE)</f>
        <v>15</v>
      </c>
      <c r="I25">
        <f>VLOOKUP($A25,'By town'!$A$8:$AB$176,20,FALSE)</f>
        <v>6</v>
      </c>
      <c r="J25">
        <f>VLOOKUP($A25,'By town'!$A$8:$AB$176,21,FALSE)</f>
        <v>12</v>
      </c>
      <c r="K25">
        <f>VLOOKUP($A25,'By town'!$A$8:$AB$176,22,FALSE)</f>
        <v>6</v>
      </c>
      <c r="L25">
        <f>VLOOKUP($A25,'By town'!$A$8:$AB$176,23,FALSE)</f>
        <v>4</v>
      </c>
      <c r="M25">
        <f>VLOOKUP($A25,'By town'!$A$8:$AB$176,24,FALSE)</f>
        <v>4</v>
      </c>
      <c r="N25">
        <f>VLOOKUP($A25,'By town'!$A$8:$AB$176,25,FALSE)</f>
        <v>3</v>
      </c>
      <c r="O25">
        <f>VLOOKUP($A25,'By town'!$A$8:$AB$176,26,FALSE)</f>
        <v>5</v>
      </c>
      <c r="P25">
        <f>VLOOKUP($A25,'By town'!$A$8:$AB$176,27,FALSE)</f>
        <v>8</v>
      </c>
    </row>
    <row r="26" spans="1:16">
      <c r="A26" t="s">
        <v>324</v>
      </c>
      <c r="B26">
        <f>VLOOKUP($A26,'By town'!$A$8:$AB$176,13,FALSE)</f>
        <v>15</v>
      </c>
      <c r="C26">
        <f>VLOOKUP($A26,'By town'!$A$8:$AB$176,14,FALSE)</f>
        <v>18</v>
      </c>
      <c r="D26">
        <f>VLOOKUP($A26,'By town'!$A$8:$AB$176,15,FALSE)</f>
        <v>27</v>
      </c>
      <c r="E26">
        <f>VLOOKUP($A26,'By town'!$A$8:$AB$176,16,FALSE)</f>
        <v>48</v>
      </c>
      <c r="F26">
        <f>VLOOKUP($A26,'By town'!$A$8:$AB$176,17,FALSE)</f>
        <v>29</v>
      </c>
      <c r="G26">
        <f>VLOOKUP($A26,'By town'!$A$8:$AB$176,18,FALSE)</f>
        <v>39</v>
      </c>
      <c r="H26">
        <f>VLOOKUP($A26,'By town'!$A$8:$AB$176,19,FALSE)</f>
        <v>33</v>
      </c>
      <c r="I26">
        <f>VLOOKUP($A26,'By town'!$A$8:$AB$176,20,FALSE)</f>
        <v>23</v>
      </c>
      <c r="J26">
        <f>VLOOKUP($A26,'By town'!$A$8:$AB$176,21,FALSE)</f>
        <v>15</v>
      </c>
      <c r="K26">
        <f>VLOOKUP($A26,'By town'!$A$8:$AB$176,22,FALSE)</f>
        <v>8</v>
      </c>
      <c r="L26">
        <f>VLOOKUP($A26,'By town'!$A$8:$AB$176,23,FALSE)</f>
        <v>3</v>
      </c>
      <c r="M26">
        <f>VLOOKUP($A26,'By town'!$A$8:$AB$176,24,FALSE)</f>
        <v>3</v>
      </c>
      <c r="N26">
        <f>VLOOKUP($A26,'By town'!$A$8:$AB$176,25,FALSE)</f>
        <v>34</v>
      </c>
      <c r="O26">
        <f>VLOOKUP($A26,'By town'!$A$8:$AB$176,26,FALSE)</f>
        <v>27</v>
      </c>
      <c r="P26">
        <f>VLOOKUP($A26,'By town'!$A$8:$AB$176,27,FALSE)</f>
        <v>3</v>
      </c>
    </row>
    <row r="29" spans="1:16">
      <c r="A29" t="s">
        <v>50</v>
      </c>
    </row>
    <row r="33" spans="1:16">
      <c r="A33" t="s">
        <v>19</v>
      </c>
      <c r="C33">
        <v>2001</v>
      </c>
      <c r="D33">
        <v>2002</v>
      </c>
      <c r="E33">
        <v>2003</v>
      </c>
      <c r="F33">
        <v>2004</v>
      </c>
      <c r="G33">
        <v>2005</v>
      </c>
      <c r="H33">
        <v>2006</v>
      </c>
      <c r="I33">
        <v>2007</v>
      </c>
      <c r="J33">
        <v>2008</v>
      </c>
      <c r="K33">
        <v>2009</v>
      </c>
      <c r="L33">
        <v>2010</v>
      </c>
      <c r="M33">
        <v>2011</v>
      </c>
      <c r="N33">
        <v>2012</v>
      </c>
      <c r="O33">
        <v>2013</v>
      </c>
      <c r="P33">
        <v>2014</v>
      </c>
    </row>
    <row r="34" spans="1:16">
      <c r="A34" t="s">
        <v>303</v>
      </c>
      <c r="C34" s="33">
        <f>(C4-B4)/B4</f>
        <v>-9.1723549488054602E-3</v>
      </c>
      <c r="D34" s="33">
        <f t="shared" ref="D34:P34" si="1">(D4-C4)/C4</f>
        <v>4.7470398277717978E-2</v>
      </c>
      <c r="E34" s="33">
        <f t="shared" si="1"/>
        <v>7.2346110368924063E-2</v>
      </c>
      <c r="F34" s="33">
        <f t="shared" si="1"/>
        <v>0.13435553425970292</v>
      </c>
      <c r="G34" s="33">
        <f t="shared" si="1"/>
        <v>4.0550815240348063E-3</v>
      </c>
      <c r="H34" s="33">
        <f t="shared" si="1"/>
        <v>-0.22288599074463611</v>
      </c>
      <c r="I34" s="33">
        <f t="shared" si="1"/>
        <v>-0.16132524902555218</v>
      </c>
      <c r="J34" s="33">
        <f t="shared" si="1"/>
        <v>-0.32610379550735863</v>
      </c>
      <c r="K34" s="33">
        <f t="shared" si="1"/>
        <v>-0.27471264367816089</v>
      </c>
      <c r="L34" s="33">
        <f t="shared" si="1"/>
        <v>3.8563127311146327E-2</v>
      </c>
      <c r="M34" s="33">
        <f t="shared" si="1"/>
        <v>-0.19303153611393692</v>
      </c>
      <c r="N34" s="33">
        <f t="shared" si="1"/>
        <v>0.47147809643870153</v>
      </c>
      <c r="O34" s="33">
        <f t="shared" si="1"/>
        <v>0.16170486185478689</v>
      </c>
      <c r="P34" s="33">
        <f t="shared" si="1"/>
        <v>-1.7514749262536874E-2</v>
      </c>
    </row>
    <row r="35" spans="1:16">
      <c r="A35" t="s">
        <v>302</v>
      </c>
      <c r="C35" s="33">
        <f>(C5-B5)/B5</f>
        <v>9.7447795823665889E-2</v>
      </c>
      <c r="D35" s="33">
        <f t="shared" ref="D35:P35" si="2">(D5-C5)/C5</f>
        <v>7.1881606765327691E-2</v>
      </c>
      <c r="E35" s="33">
        <f t="shared" si="2"/>
        <v>-3.5502958579881658E-2</v>
      </c>
      <c r="F35" s="33">
        <f t="shared" si="2"/>
        <v>8.7934560327198361E-2</v>
      </c>
      <c r="G35" s="33">
        <f t="shared" si="2"/>
        <v>-8.2706766917293228E-2</v>
      </c>
      <c r="H35" s="33">
        <f t="shared" si="2"/>
        <v>-0.28073770491803279</v>
      </c>
      <c r="I35" s="33">
        <f t="shared" si="2"/>
        <v>-0.24501424501424501</v>
      </c>
      <c r="J35" s="33">
        <f t="shared" si="2"/>
        <v>-0.39245283018867927</v>
      </c>
      <c r="K35" s="33">
        <f t="shared" si="2"/>
        <v>-0.25465838509316768</v>
      </c>
      <c r="L35" s="33">
        <f t="shared" si="2"/>
        <v>-6.6666666666666666E-2</v>
      </c>
      <c r="M35" s="33">
        <f t="shared" si="2"/>
        <v>-0.33035714285714285</v>
      </c>
      <c r="N35" s="33">
        <f t="shared" si="2"/>
        <v>0.62666666666666671</v>
      </c>
      <c r="O35" s="33">
        <f t="shared" si="2"/>
        <v>4.9180327868852458E-2</v>
      </c>
      <c r="P35" s="33">
        <f t="shared" si="2"/>
        <v>-0.1328125</v>
      </c>
    </row>
  </sheetData>
  <sheetCalcPr fullCalcOnLoad="1"/>
  <mergeCells count="1">
    <mergeCell ref="A1:L1"/>
  </mergeCells>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U36"/>
  <sheetViews>
    <sheetView workbookViewId="0">
      <pane xSplit="1" topLeftCell="B1" activePane="topRight" state="frozen"/>
      <selection pane="topRight" activeCell="A31" sqref="A31"/>
    </sheetView>
  </sheetViews>
  <sheetFormatPr baseColWidth="10" defaultColWidth="8.83203125" defaultRowHeight="14"/>
  <cols>
    <col min="1" max="1" width="24.33203125" style="8" customWidth="1"/>
    <col min="2" max="2" width="16.33203125" style="6" bestFit="1" customWidth="1"/>
    <col min="3" max="3" width="16.33203125" customWidth="1"/>
    <col min="4" max="4" width="8" bestFit="1" customWidth="1"/>
    <col min="5" max="6" width="11.5" bestFit="1" customWidth="1"/>
    <col min="8" max="9" width="11.5" bestFit="1" customWidth="1"/>
    <col min="10" max="10" width="8.83203125" style="8"/>
    <col min="11" max="11" width="12.5" style="6" bestFit="1" customWidth="1"/>
    <col min="12" max="12" width="16.33203125" customWidth="1"/>
    <col min="13" max="13" width="8" bestFit="1" customWidth="1"/>
    <col min="14" max="15" width="11.5" bestFit="1" customWidth="1"/>
    <col min="17" max="18" width="11.5" bestFit="1" customWidth="1"/>
    <col min="19" max="19" width="8.83203125" style="8"/>
    <col min="20" max="20" width="12.5" style="6" bestFit="1" customWidth="1"/>
    <col min="21" max="21" width="11.5" bestFit="1" customWidth="1"/>
    <col min="23" max="24" width="11.5" bestFit="1" customWidth="1"/>
    <col min="26" max="27" width="11.5" bestFit="1" customWidth="1"/>
    <col min="28" max="28" width="8.83203125" style="8"/>
    <col min="29" max="29" width="12.5" style="6" bestFit="1" customWidth="1"/>
    <col min="30" max="30" width="11.5" bestFit="1" customWidth="1"/>
    <col min="32" max="33" width="11.5" bestFit="1" customWidth="1"/>
    <col min="35" max="36" width="11.5" bestFit="1" customWidth="1"/>
    <col min="37" max="37" width="8.83203125" style="8"/>
    <col min="38" max="38" width="13.33203125" style="6" bestFit="1" customWidth="1"/>
    <col min="39" max="39" width="11.5" bestFit="1" customWidth="1"/>
    <col min="41" max="42" width="11.5" bestFit="1" customWidth="1"/>
    <col min="44" max="45" width="11.5" bestFit="1" customWidth="1"/>
  </cols>
  <sheetData>
    <row r="1" spans="1:47" ht="15">
      <c r="A1" s="67" t="s">
        <v>24</v>
      </c>
    </row>
    <row r="3" spans="1:47">
      <c r="B3" s="80">
        <v>2010</v>
      </c>
      <c r="C3" s="80"/>
      <c r="D3" s="80"/>
      <c r="E3" s="80"/>
      <c r="F3" s="80"/>
      <c r="G3" s="80"/>
      <c r="H3" s="80"/>
      <c r="I3" s="80"/>
      <c r="J3" s="80"/>
      <c r="K3" s="80">
        <v>2011</v>
      </c>
      <c r="L3" s="80"/>
      <c r="M3" s="80"/>
      <c r="N3" s="80"/>
      <c r="O3" s="80"/>
      <c r="P3" s="80"/>
      <c r="Q3" s="80"/>
      <c r="R3" s="80"/>
      <c r="S3" s="80"/>
      <c r="T3" s="80">
        <v>2012</v>
      </c>
      <c r="U3" s="80"/>
      <c r="V3" s="80"/>
      <c r="W3" s="80"/>
      <c r="X3" s="80"/>
      <c r="Y3" s="80"/>
      <c r="Z3" s="80"/>
      <c r="AA3" s="80"/>
      <c r="AB3" s="80"/>
      <c r="AC3" s="80">
        <v>2013</v>
      </c>
      <c r="AD3" s="80"/>
      <c r="AE3" s="80"/>
      <c r="AF3" s="80"/>
      <c r="AG3" s="80"/>
      <c r="AH3" s="80"/>
      <c r="AI3" s="80"/>
      <c r="AJ3" s="80"/>
      <c r="AK3" s="80"/>
      <c r="AL3" s="80">
        <v>2014</v>
      </c>
      <c r="AM3" s="80"/>
      <c r="AN3" s="80"/>
      <c r="AO3" s="80"/>
      <c r="AP3" s="80"/>
      <c r="AQ3" s="80"/>
      <c r="AR3" s="80"/>
      <c r="AS3" s="80"/>
      <c r="AT3" s="81"/>
    </row>
    <row r="4" spans="1:47">
      <c r="B4" s="6" t="s">
        <v>25</v>
      </c>
      <c r="C4" t="s">
        <v>30</v>
      </c>
      <c r="D4" t="s">
        <v>31</v>
      </c>
      <c r="E4" t="s">
        <v>32</v>
      </c>
      <c r="F4" t="s">
        <v>26</v>
      </c>
      <c r="G4" t="s">
        <v>27</v>
      </c>
      <c r="H4" t="s">
        <v>33</v>
      </c>
      <c r="I4" t="s">
        <v>28</v>
      </c>
      <c r="J4" s="8" t="s">
        <v>29</v>
      </c>
      <c r="K4" s="6" t="s">
        <v>25</v>
      </c>
      <c r="L4" t="s">
        <v>30</v>
      </c>
      <c r="M4" t="s">
        <v>31</v>
      </c>
      <c r="N4" t="s">
        <v>32</v>
      </c>
      <c r="O4" t="s">
        <v>26</v>
      </c>
      <c r="P4" t="s">
        <v>27</v>
      </c>
      <c r="Q4" t="s">
        <v>33</v>
      </c>
      <c r="R4" t="s">
        <v>28</v>
      </c>
      <c r="S4" s="8" t="s">
        <v>29</v>
      </c>
      <c r="T4" s="6" t="s">
        <v>25</v>
      </c>
      <c r="U4" t="s">
        <v>30</v>
      </c>
      <c r="V4" t="s">
        <v>31</v>
      </c>
      <c r="W4" t="s">
        <v>32</v>
      </c>
      <c r="X4" t="s">
        <v>26</v>
      </c>
      <c r="Y4" t="s">
        <v>27</v>
      </c>
      <c r="Z4" t="s">
        <v>33</v>
      </c>
      <c r="AA4" t="s">
        <v>28</v>
      </c>
      <c r="AB4" s="8" t="s">
        <v>29</v>
      </c>
      <c r="AC4" s="6" t="s">
        <v>25</v>
      </c>
      <c r="AD4" t="s">
        <v>30</v>
      </c>
      <c r="AE4" t="s">
        <v>31</v>
      </c>
      <c r="AF4" t="s">
        <v>32</v>
      </c>
      <c r="AG4" t="s">
        <v>26</v>
      </c>
      <c r="AH4" t="s">
        <v>27</v>
      </c>
      <c r="AI4" t="s">
        <v>33</v>
      </c>
      <c r="AJ4" t="s">
        <v>28</v>
      </c>
      <c r="AK4" s="8" t="s">
        <v>29</v>
      </c>
      <c r="AL4" s="6" t="s">
        <v>25</v>
      </c>
      <c r="AM4" t="s">
        <v>30</v>
      </c>
      <c r="AN4" t="s">
        <v>31</v>
      </c>
      <c r="AO4" t="s">
        <v>32</v>
      </c>
      <c r="AP4" t="s">
        <v>26</v>
      </c>
      <c r="AQ4" t="s">
        <v>27</v>
      </c>
      <c r="AR4" t="s">
        <v>33</v>
      </c>
      <c r="AS4" t="s">
        <v>28</v>
      </c>
      <c r="AT4" t="s">
        <v>29</v>
      </c>
    </row>
    <row r="5" spans="1:47">
      <c r="A5" s="8" t="s">
        <v>35</v>
      </c>
      <c r="B5" s="9">
        <v>114235996</v>
      </c>
      <c r="C5" s="4">
        <f>E5+H5</f>
        <v>41041025</v>
      </c>
      <c r="D5" s="66">
        <f>C5/B5</f>
        <v>0.35926526171312939</v>
      </c>
      <c r="E5" s="68">
        <v>23103189</v>
      </c>
      <c r="F5" s="68">
        <v>76089650</v>
      </c>
      <c r="G5" s="70">
        <v>0.30363116402822199</v>
      </c>
      <c r="H5" s="68">
        <v>17937836</v>
      </c>
      <c r="I5" s="68">
        <v>38146346</v>
      </c>
      <c r="J5" s="71">
        <v>0.47023733282343738</v>
      </c>
      <c r="K5" s="69">
        <v>114761359</v>
      </c>
      <c r="L5" s="4">
        <f>N5+Q5</f>
        <v>41471747</v>
      </c>
      <c r="M5" s="66">
        <f>L5/K5</f>
        <v>0.36137378784439106</v>
      </c>
      <c r="N5" s="68">
        <v>22939839</v>
      </c>
      <c r="O5" s="68">
        <v>75896759</v>
      </c>
      <c r="P5" s="70">
        <v>0.30225057436247049</v>
      </c>
      <c r="Q5" s="68">
        <v>18531908</v>
      </c>
      <c r="R5" s="68">
        <v>38864600</v>
      </c>
      <c r="S5" s="71">
        <v>0.47683259315675447</v>
      </c>
      <c r="T5" s="69">
        <v>115226802</v>
      </c>
      <c r="U5" s="4">
        <f>W5+Z5</f>
        <v>41455052</v>
      </c>
      <c r="V5" s="66">
        <f>U5/T5</f>
        <v>0.35976917939630054</v>
      </c>
      <c r="W5" s="68">
        <v>22332123</v>
      </c>
      <c r="X5" s="68">
        <v>75484661</v>
      </c>
      <c r="Y5" s="70">
        <v>0.29584981510349501</v>
      </c>
      <c r="Z5" s="68">
        <v>19122929</v>
      </c>
      <c r="AA5" s="68">
        <v>39742141</v>
      </c>
      <c r="AB5" s="71">
        <v>0.48117510830631899</v>
      </c>
      <c r="AC5" s="69">
        <v>115610216</v>
      </c>
      <c r="AD5" s="4">
        <f>AF5+AI5</f>
        <v>41002217</v>
      </c>
      <c r="AE5" s="66">
        <f>AD5/AC5</f>
        <v>0.35465911593833543</v>
      </c>
      <c r="AF5" s="68">
        <v>21420724</v>
      </c>
      <c r="AG5" s="68">
        <v>75075700</v>
      </c>
      <c r="AH5" s="70">
        <v>0.28532166866243003</v>
      </c>
      <c r="AI5" s="68">
        <v>19581493</v>
      </c>
      <c r="AJ5" s="68">
        <v>40534516</v>
      </c>
      <c r="AK5" s="71">
        <v>0.48308194922075792</v>
      </c>
      <c r="AL5" s="69">
        <v>116211092</v>
      </c>
      <c r="AM5" s="4">
        <f>AO5+AR5</f>
        <v>40509853</v>
      </c>
      <c r="AN5" s="66">
        <f>AM5/AL5</f>
        <v>0.34858852371854487</v>
      </c>
      <c r="AO5" s="68">
        <v>20498026</v>
      </c>
      <c r="AP5" s="68">
        <v>74787460</v>
      </c>
      <c r="AQ5" s="70">
        <v>0.27408373007988235</v>
      </c>
      <c r="AR5" s="68">
        <v>20011827</v>
      </c>
      <c r="AS5" s="68">
        <v>41423632</v>
      </c>
      <c r="AT5" s="66">
        <v>0.48310169904947015</v>
      </c>
      <c r="AU5" s="70"/>
    </row>
    <row r="6" spans="1:47">
      <c r="A6" s="8" t="s">
        <v>303</v>
      </c>
      <c r="B6" s="69">
        <v>1359218</v>
      </c>
      <c r="C6" s="68">
        <f>E6+H6</f>
        <v>540818</v>
      </c>
      <c r="D6" s="66">
        <f>C6/B6</f>
        <v>0.39788908033884191</v>
      </c>
      <c r="E6" s="68">
        <v>336207</v>
      </c>
      <c r="F6" s="68">
        <v>939984</v>
      </c>
      <c r="G6" s="66">
        <v>0.35767310932952051</v>
      </c>
      <c r="H6" s="68">
        <v>204611</v>
      </c>
      <c r="I6" s="68">
        <v>419234</v>
      </c>
      <c r="J6" s="66">
        <v>0.48805917458984721</v>
      </c>
      <c r="K6" s="69">
        <v>1360115</v>
      </c>
      <c r="L6" s="68">
        <f>N6+Q6</f>
        <v>545756</v>
      </c>
      <c r="M6" s="66">
        <f>L6/K6</f>
        <v>0.40125724662988055</v>
      </c>
      <c r="N6" s="68">
        <v>336282</v>
      </c>
      <c r="O6" s="68">
        <v>937339</v>
      </c>
      <c r="P6" s="66">
        <v>0.35876241146479554</v>
      </c>
      <c r="Q6" s="68">
        <v>209474</v>
      </c>
      <c r="R6" s="68">
        <v>422776</v>
      </c>
      <c r="S6" s="66">
        <v>0.49547277991182093</v>
      </c>
      <c r="T6" s="69">
        <v>1360184</v>
      </c>
      <c r="U6" s="68">
        <f>W6+Z6</f>
        <v>547981</v>
      </c>
      <c r="V6" s="66">
        <f>U6/T6</f>
        <v>0.40287269957593974</v>
      </c>
      <c r="W6" s="68">
        <v>332631</v>
      </c>
      <c r="X6" s="68">
        <v>929560</v>
      </c>
      <c r="Y6" s="66">
        <v>0.3578370411807737</v>
      </c>
      <c r="Z6" s="68">
        <v>215350</v>
      </c>
      <c r="AA6" s="68">
        <v>430624</v>
      </c>
      <c r="AB6" s="66">
        <v>0.50008824403656094</v>
      </c>
      <c r="AC6" s="69">
        <v>1355849</v>
      </c>
      <c r="AD6" s="68">
        <f>AF6+AI6</f>
        <v>538272</v>
      </c>
      <c r="AE6" s="66">
        <f>AD6/AC6</f>
        <v>0.39699996091010137</v>
      </c>
      <c r="AF6" s="68">
        <v>320254</v>
      </c>
      <c r="AG6" s="68">
        <v>919488</v>
      </c>
      <c r="AH6" s="66">
        <v>0.34829600821326651</v>
      </c>
      <c r="AI6" s="4">
        <v>218018</v>
      </c>
      <c r="AJ6" s="4">
        <v>436361</v>
      </c>
      <c r="AK6" s="66">
        <v>0.49962760191676159</v>
      </c>
      <c r="AL6" s="9">
        <v>1356206</v>
      </c>
      <c r="AM6" s="4">
        <f>AO6+AR6</f>
        <v>529774</v>
      </c>
      <c r="AN6" s="66">
        <f>AM6/AL6</f>
        <v>0.39062944714888448</v>
      </c>
      <c r="AO6" s="4">
        <v>308039</v>
      </c>
      <c r="AP6" s="4">
        <v>913043</v>
      </c>
      <c r="AQ6" s="66">
        <v>0.33737622433992703</v>
      </c>
      <c r="AR6" s="4">
        <v>221735</v>
      </c>
      <c r="AS6" s="4">
        <v>443163</v>
      </c>
      <c r="AT6" s="66">
        <v>0.50034637368191837</v>
      </c>
      <c r="AU6" s="70"/>
    </row>
    <row r="7" spans="1:47">
      <c r="A7" s="8" t="s">
        <v>302</v>
      </c>
      <c r="B7" s="69">
        <f>SUM(B8:B28)</f>
        <v>47137</v>
      </c>
      <c r="C7" s="68">
        <f t="shared" ref="C7:C28" si="0">E7+H7</f>
        <v>17795</v>
      </c>
      <c r="D7" s="66">
        <f>C7/B7</f>
        <v>0.37751660054734071</v>
      </c>
      <c r="E7" s="68">
        <f>SUM(E8:E28)</f>
        <v>12782</v>
      </c>
      <c r="F7" s="68">
        <f>SUM(F8:F28)</f>
        <v>36144</v>
      </c>
      <c r="G7" s="66">
        <f>E7/F7</f>
        <v>0.35364099158919876</v>
      </c>
      <c r="H7" s="68">
        <f>SUM(H8:H28)</f>
        <v>5013</v>
      </c>
      <c r="I7" s="68">
        <f>SUM(I8:I28)</f>
        <v>10993</v>
      </c>
      <c r="J7" s="66">
        <f>H7/I7</f>
        <v>0.45601746565996543</v>
      </c>
      <c r="K7" s="9">
        <f>SUM(K8:K28)</f>
        <v>46866</v>
      </c>
      <c r="L7" s="68">
        <f t="shared" ref="L7:L28" si="1">N7+Q7</f>
        <v>17944</v>
      </c>
      <c r="M7" s="66">
        <f>L7/K7</f>
        <v>0.38287884607177913</v>
      </c>
      <c r="N7" s="68">
        <f>SUM(N8:N28)</f>
        <v>12781</v>
      </c>
      <c r="O7" s="68">
        <f>SUM(O8:O28)</f>
        <v>35959</v>
      </c>
      <c r="P7" s="66">
        <f>N7/O7</f>
        <v>0.35543257598932115</v>
      </c>
      <c r="Q7" s="68">
        <f>SUM(Q8:Q28)</f>
        <v>5163</v>
      </c>
      <c r="R7" s="68">
        <f>SUM(R8:R28)</f>
        <v>10907</v>
      </c>
      <c r="S7" s="66">
        <f>Q7/R7</f>
        <v>0.47336572843128266</v>
      </c>
      <c r="T7" s="9">
        <f>SUM(T8:T28)</f>
        <v>46824</v>
      </c>
      <c r="U7" s="68">
        <f t="shared" ref="U7:U28" si="2">W7+Z7</f>
        <v>18245</v>
      </c>
      <c r="V7" s="66">
        <f>U7/T7</f>
        <v>0.38965060652656758</v>
      </c>
      <c r="W7" s="68">
        <f>SUM(W8:W28)</f>
        <v>12995</v>
      </c>
      <c r="X7" s="68">
        <f>SUM(X8:X28)</f>
        <v>35856</v>
      </c>
      <c r="Y7" s="66">
        <f>W7/X7</f>
        <v>0.36242190986166889</v>
      </c>
      <c r="Z7" s="68">
        <f>SUM(Z8:Z28)</f>
        <v>5250</v>
      </c>
      <c r="AA7" s="68">
        <f>SUM(AA8:AA28)</f>
        <v>10968</v>
      </c>
      <c r="AB7" s="66">
        <f>Z7/AA7</f>
        <v>0.4786652078774617</v>
      </c>
      <c r="AC7" s="9">
        <f>SUM(AC8:AC28)</f>
        <v>46597</v>
      </c>
      <c r="AD7" s="68">
        <f t="shared" ref="AD7:AD28" si="3">AF7+AI7</f>
        <v>17526</v>
      </c>
      <c r="AE7" s="66">
        <f>AD7/AC7</f>
        <v>0.37611863424683994</v>
      </c>
      <c r="AF7" s="68">
        <f>SUM(AF8:AF28)</f>
        <v>12594</v>
      </c>
      <c r="AG7" s="68">
        <f>SUM(AG8:AG28)</f>
        <v>35730</v>
      </c>
      <c r="AH7" s="66">
        <f>AF7/AG7</f>
        <v>0.35247691015952981</v>
      </c>
      <c r="AI7" s="68">
        <f>SUM(AI8:AI28)</f>
        <v>4932</v>
      </c>
      <c r="AJ7" s="68">
        <f>SUM(AJ8:AJ28)</f>
        <v>10867</v>
      </c>
      <c r="AK7" s="66">
        <f>AI7/AJ7</f>
        <v>0.45385110886169133</v>
      </c>
      <c r="AL7" s="9">
        <f>SUM(AL8:AL28)</f>
        <v>46328</v>
      </c>
      <c r="AM7" s="10">
        <f>SUM(AM8:AM28)</f>
        <v>16912</v>
      </c>
      <c r="AN7" s="66">
        <f>AM7/AL7</f>
        <v>0.36504921429804871</v>
      </c>
      <c r="AO7" s="10">
        <f>SUM(AO8:AO28)</f>
        <v>12192</v>
      </c>
      <c r="AP7" s="10">
        <f>SUM(AP8:AP28)</f>
        <v>35374</v>
      </c>
      <c r="AQ7" s="66">
        <f>AO7/AP7</f>
        <v>0.34465991971504495</v>
      </c>
      <c r="AR7" s="10">
        <f>SUM(AR8:AR28)</f>
        <v>4720</v>
      </c>
      <c r="AS7" s="10">
        <f>SUM(AS8:AS28)</f>
        <v>10954</v>
      </c>
      <c r="AT7" s="66">
        <f>AR7/AS7</f>
        <v>0.4308928245389812</v>
      </c>
      <c r="AU7" s="70"/>
    </row>
    <row r="8" spans="1:47">
      <c r="A8" s="8" t="s">
        <v>304</v>
      </c>
      <c r="B8" s="69">
        <v>1407</v>
      </c>
      <c r="C8" s="68">
        <f t="shared" si="0"/>
        <v>331</v>
      </c>
      <c r="D8" s="66">
        <f t="shared" ref="D8:D28" si="4">C8/B8</f>
        <v>0.23525230987917556</v>
      </c>
      <c r="E8" s="68">
        <v>247</v>
      </c>
      <c r="F8" s="68">
        <v>1246</v>
      </c>
      <c r="G8" s="66">
        <v>0.19823434991974317</v>
      </c>
      <c r="H8" s="68">
        <v>84</v>
      </c>
      <c r="I8" s="68">
        <v>161</v>
      </c>
      <c r="J8" s="66">
        <v>0.52173913043478259</v>
      </c>
      <c r="K8" s="69">
        <v>1444</v>
      </c>
      <c r="L8" s="68">
        <f t="shared" si="1"/>
        <v>385</v>
      </c>
      <c r="M8" s="66">
        <f t="shared" ref="M8:M28" si="5">L8/K8</f>
        <v>0.26662049861495846</v>
      </c>
      <c r="N8" s="68">
        <v>315</v>
      </c>
      <c r="O8" s="68">
        <v>1303</v>
      </c>
      <c r="P8" s="66">
        <v>0.24174980813507291</v>
      </c>
      <c r="Q8" s="68">
        <v>70</v>
      </c>
      <c r="R8" s="68">
        <v>141</v>
      </c>
      <c r="S8" s="66">
        <v>0.49645390070921985</v>
      </c>
      <c r="T8" s="69">
        <v>1424</v>
      </c>
      <c r="U8" s="68">
        <f t="shared" si="2"/>
        <v>292</v>
      </c>
      <c r="V8" s="66">
        <f t="shared" ref="V8:V28" si="6">U8/T8</f>
        <v>0.2050561797752809</v>
      </c>
      <c r="W8" s="68">
        <v>257</v>
      </c>
      <c r="X8" s="68">
        <v>1320</v>
      </c>
      <c r="Y8" s="66">
        <v>0.1946969696969697</v>
      </c>
      <c r="Z8" s="68">
        <v>35</v>
      </c>
      <c r="AA8" s="68">
        <v>104</v>
      </c>
      <c r="AB8" s="66">
        <v>0.33653846153846156</v>
      </c>
      <c r="AC8" s="69">
        <v>1439</v>
      </c>
      <c r="AD8" s="68">
        <f t="shared" si="3"/>
        <v>279</v>
      </c>
      <c r="AE8" s="66">
        <f t="shared" ref="AE8:AE28" si="7">AD8/AC8</f>
        <v>0.19388464211257819</v>
      </c>
      <c r="AF8" s="68">
        <v>244</v>
      </c>
      <c r="AG8" s="68">
        <v>1329</v>
      </c>
      <c r="AH8" s="66">
        <v>0.18359668924003009</v>
      </c>
      <c r="AI8" s="4">
        <v>35</v>
      </c>
      <c r="AJ8" s="4">
        <v>110</v>
      </c>
      <c r="AK8" s="66">
        <v>0.31818181818181818</v>
      </c>
      <c r="AL8" s="9">
        <v>1475</v>
      </c>
      <c r="AM8" s="4">
        <v>422</v>
      </c>
      <c r="AN8" s="66">
        <v>0.28610169491525422</v>
      </c>
      <c r="AO8" s="4">
        <v>374</v>
      </c>
      <c r="AP8" s="4">
        <v>1322</v>
      </c>
      <c r="AQ8" s="66">
        <v>0.28290468986384265</v>
      </c>
      <c r="AR8" s="4">
        <v>48</v>
      </c>
      <c r="AS8" s="4">
        <v>153</v>
      </c>
      <c r="AT8" s="66">
        <v>0.31372549019607843</v>
      </c>
    </row>
    <row r="9" spans="1:47">
      <c r="A9" s="8" t="s">
        <v>305</v>
      </c>
      <c r="B9" s="69">
        <v>3183</v>
      </c>
      <c r="C9" s="68">
        <f t="shared" si="0"/>
        <v>812</v>
      </c>
      <c r="D9" s="66">
        <f t="shared" si="4"/>
        <v>0.25510524662268302</v>
      </c>
      <c r="E9" s="68">
        <v>777</v>
      </c>
      <c r="F9" s="68">
        <v>3014</v>
      </c>
      <c r="G9" s="66">
        <v>0.25779694757796945</v>
      </c>
      <c r="H9" s="68">
        <v>35</v>
      </c>
      <c r="I9" s="68">
        <v>169</v>
      </c>
      <c r="J9" s="66">
        <v>0.20710059171597633</v>
      </c>
      <c r="K9" s="69">
        <v>3313</v>
      </c>
      <c r="L9" s="68">
        <f t="shared" si="1"/>
        <v>996</v>
      </c>
      <c r="M9" s="66">
        <f t="shared" si="5"/>
        <v>0.30063386658617569</v>
      </c>
      <c r="N9" s="68">
        <v>935</v>
      </c>
      <c r="O9" s="68">
        <v>3173</v>
      </c>
      <c r="P9" s="66">
        <v>0.29467381027418849</v>
      </c>
      <c r="Q9" s="68">
        <v>61</v>
      </c>
      <c r="R9" s="68">
        <v>140</v>
      </c>
      <c r="S9" s="66">
        <v>0.43571428571428572</v>
      </c>
      <c r="T9" s="69">
        <v>3496</v>
      </c>
      <c r="U9" s="68">
        <f t="shared" si="2"/>
        <v>1230</v>
      </c>
      <c r="V9" s="66">
        <f t="shared" si="6"/>
        <v>0.35183066361556065</v>
      </c>
      <c r="W9" s="68">
        <v>1087</v>
      </c>
      <c r="X9" s="68">
        <v>3238</v>
      </c>
      <c r="Y9" s="66">
        <v>0.33570105003088324</v>
      </c>
      <c r="Z9" s="68">
        <v>143</v>
      </c>
      <c r="AA9" s="68">
        <v>258</v>
      </c>
      <c r="AB9" s="66">
        <v>0.55426356589147285</v>
      </c>
      <c r="AC9" s="69">
        <v>3461</v>
      </c>
      <c r="AD9" s="68">
        <f t="shared" si="3"/>
        <v>1144</v>
      </c>
      <c r="AE9" s="66">
        <f t="shared" si="7"/>
        <v>0.33054030626986419</v>
      </c>
      <c r="AF9" s="68">
        <v>1012</v>
      </c>
      <c r="AG9" s="68">
        <v>3230</v>
      </c>
      <c r="AH9" s="66">
        <v>0.31331269349845203</v>
      </c>
      <c r="AI9" s="4">
        <v>132</v>
      </c>
      <c r="AJ9" s="4">
        <v>231</v>
      </c>
      <c r="AK9" s="66">
        <v>0.5714285714285714</v>
      </c>
      <c r="AL9" s="9">
        <v>3381</v>
      </c>
      <c r="AM9" s="4">
        <v>1126</v>
      </c>
      <c r="AN9" s="66">
        <v>0.33303756285122743</v>
      </c>
      <c r="AO9" s="4">
        <v>998</v>
      </c>
      <c r="AP9" s="4">
        <v>3173</v>
      </c>
      <c r="AQ9" s="66">
        <v>0.31452883706271667</v>
      </c>
      <c r="AR9" s="4">
        <v>128</v>
      </c>
      <c r="AS9" s="4">
        <v>208</v>
      </c>
      <c r="AT9" s="66">
        <v>0.61538461538461542</v>
      </c>
    </row>
    <row r="10" spans="1:47">
      <c r="A10" s="8" t="s">
        <v>306</v>
      </c>
      <c r="B10" s="69">
        <v>579</v>
      </c>
      <c r="C10" s="68">
        <f t="shared" si="0"/>
        <v>214</v>
      </c>
      <c r="D10" s="66">
        <f t="shared" si="4"/>
        <v>0.3696027633851468</v>
      </c>
      <c r="E10" s="68">
        <v>121</v>
      </c>
      <c r="F10" s="68">
        <v>383</v>
      </c>
      <c r="G10" s="66">
        <v>0.31592689295039167</v>
      </c>
      <c r="H10" s="68">
        <v>93</v>
      </c>
      <c r="I10" s="68">
        <v>196</v>
      </c>
      <c r="J10" s="66">
        <v>0.47448979591836737</v>
      </c>
      <c r="K10" s="69">
        <v>595</v>
      </c>
      <c r="L10" s="68">
        <f t="shared" si="1"/>
        <v>218</v>
      </c>
      <c r="M10" s="66">
        <f t="shared" si="5"/>
        <v>0.36638655462184871</v>
      </c>
      <c r="N10" s="68">
        <v>133</v>
      </c>
      <c r="O10" s="68">
        <v>393</v>
      </c>
      <c r="P10" s="66">
        <v>0.33842239185750639</v>
      </c>
      <c r="Q10" s="68">
        <v>85</v>
      </c>
      <c r="R10" s="68">
        <v>202</v>
      </c>
      <c r="S10" s="66">
        <v>0.42079207920792078</v>
      </c>
      <c r="T10" s="69">
        <v>613</v>
      </c>
      <c r="U10" s="68">
        <f t="shared" si="2"/>
        <v>252</v>
      </c>
      <c r="V10" s="66">
        <f t="shared" si="6"/>
        <v>0.41109298531810767</v>
      </c>
      <c r="W10" s="68">
        <v>153</v>
      </c>
      <c r="X10" s="68">
        <v>401</v>
      </c>
      <c r="Y10" s="66">
        <v>0.38154613466334164</v>
      </c>
      <c r="Z10" s="68">
        <v>99</v>
      </c>
      <c r="AA10" s="68">
        <v>212</v>
      </c>
      <c r="AB10" s="66">
        <v>0.46698113207547171</v>
      </c>
      <c r="AC10" s="69">
        <v>586</v>
      </c>
      <c r="AD10" s="68">
        <f t="shared" si="3"/>
        <v>215</v>
      </c>
      <c r="AE10" s="66">
        <f t="shared" si="7"/>
        <v>0.36689419795221845</v>
      </c>
      <c r="AF10" s="68">
        <v>132</v>
      </c>
      <c r="AG10" s="68">
        <v>391</v>
      </c>
      <c r="AH10" s="66">
        <v>0.33759590792838873</v>
      </c>
      <c r="AI10" s="4">
        <v>83</v>
      </c>
      <c r="AJ10" s="4">
        <v>195</v>
      </c>
      <c r="AK10" s="66">
        <v>0.42564102564102563</v>
      </c>
      <c r="AL10" s="9">
        <v>575</v>
      </c>
      <c r="AM10" s="4">
        <v>221</v>
      </c>
      <c r="AN10" s="66">
        <v>0.3843478260869565</v>
      </c>
      <c r="AO10" s="4">
        <v>141</v>
      </c>
      <c r="AP10" s="4">
        <v>403</v>
      </c>
      <c r="AQ10" s="66">
        <v>0.34987593052109184</v>
      </c>
      <c r="AR10" s="4">
        <v>80</v>
      </c>
      <c r="AS10" s="4">
        <v>172</v>
      </c>
      <c r="AT10" s="66">
        <v>0.46511627906976744</v>
      </c>
    </row>
    <row r="11" spans="1:47">
      <c r="A11" s="8" t="s">
        <v>307</v>
      </c>
      <c r="B11" s="69">
        <v>554</v>
      </c>
      <c r="C11" s="68">
        <f t="shared" si="0"/>
        <v>149</v>
      </c>
      <c r="D11" s="66">
        <f t="shared" si="4"/>
        <v>0.26895306859205775</v>
      </c>
      <c r="E11" s="68">
        <v>143</v>
      </c>
      <c r="F11" s="68">
        <v>515</v>
      </c>
      <c r="G11" s="66">
        <v>0.27766990291262134</v>
      </c>
      <c r="H11" s="68">
        <v>6</v>
      </c>
      <c r="I11" s="68">
        <v>39</v>
      </c>
      <c r="J11" s="66">
        <v>0.15384615384615385</v>
      </c>
      <c r="K11" s="69">
        <v>569</v>
      </c>
      <c r="L11" s="68">
        <f t="shared" si="1"/>
        <v>157</v>
      </c>
      <c r="M11" s="66">
        <f t="shared" si="5"/>
        <v>0.27592267135325133</v>
      </c>
      <c r="N11" s="68">
        <v>151</v>
      </c>
      <c r="O11" s="68">
        <v>516</v>
      </c>
      <c r="P11" s="66">
        <v>0.2926356589147287</v>
      </c>
      <c r="Q11" s="68">
        <v>6</v>
      </c>
      <c r="R11" s="68">
        <v>53</v>
      </c>
      <c r="S11" s="66">
        <v>0.11320754716981132</v>
      </c>
      <c r="T11" s="69">
        <v>591</v>
      </c>
      <c r="U11" s="68">
        <f t="shared" si="2"/>
        <v>172</v>
      </c>
      <c r="V11" s="66">
        <f t="shared" si="6"/>
        <v>0.29103214890016921</v>
      </c>
      <c r="W11" s="68">
        <v>169</v>
      </c>
      <c r="X11" s="68">
        <v>541</v>
      </c>
      <c r="Y11" s="66">
        <v>0.3123844731977819</v>
      </c>
      <c r="Z11" s="68">
        <v>3</v>
      </c>
      <c r="AA11" s="68">
        <v>50</v>
      </c>
      <c r="AB11" s="66">
        <v>0.06</v>
      </c>
      <c r="AC11" s="69">
        <v>586</v>
      </c>
      <c r="AD11" s="68">
        <f t="shared" si="3"/>
        <v>172</v>
      </c>
      <c r="AE11" s="66">
        <f t="shared" si="7"/>
        <v>0.29351535836177473</v>
      </c>
      <c r="AF11" s="68">
        <v>169</v>
      </c>
      <c r="AG11" s="68">
        <v>546</v>
      </c>
      <c r="AH11" s="66">
        <v>0.30952380952380953</v>
      </c>
      <c r="AI11" s="4">
        <v>3</v>
      </c>
      <c r="AJ11" s="4">
        <v>40</v>
      </c>
      <c r="AK11" s="66">
        <v>7.4999999999999997E-2</v>
      </c>
      <c r="AL11" s="9">
        <v>615</v>
      </c>
      <c r="AM11" s="4">
        <v>199</v>
      </c>
      <c r="AN11" s="66">
        <v>0.3235772357723577</v>
      </c>
      <c r="AO11" s="4">
        <v>189</v>
      </c>
      <c r="AP11" s="4">
        <v>569</v>
      </c>
      <c r="AQ11" s="66">
        <v>0.33216168717047451</v>
      </c>
      <c r="AR11" s="4">
        <v>10</v>
      </c>
      <c r="AS11" s="4">
        <v>46</v>
      </c>
      <c r="AT11" s="66">
        <v>0.21739130434782608</v>
      </c>
    </row>
    <row r="12" spans="1:47">
      <c r="A12" s="8" t="s">
        <v>308</v>
      </c>
      <c r="B12" s="69">
        <v>678</v>
      </c>
      <c r="C12" s="68">
        <f t="shared" si="0"/>
        <v>264</v>
      </c>
      <c r="D12" s="66">
        <f t="shared" si="4"/>
        <v>0.38938053097345132</v>
      </c>
      <c r="E12" s="68">
        <v>211</v>
      </c>
      <c r="F12" s="68">
        <v>530</v>
      </c>
      <c r="G12" s="66">
        <v>0.39811320754716983</v>
      </c>
      <c r="H12" s="68">
        <v>53</v>
      </c>
      <c r="I12" s="68">
        <v>148</v>
      </c>
      <c r="J12" s="66">
        <v>0.35810810810810811</v>
      </c>
      <c r="K12" s="69">
        <v>618</v>
      </c>
      <c r="L12" s="68">
        <f t="shared" si="1"/>
        <v>243</v>
      </c>
      <c r="M12" s="66">
        <f t="shared" si="5"/>
        <v>0.39320388349514562</v>
      </c>
      <c r="N12" s="68">
        <v>186</v>
      </c>
      <c r="O12" s="68">
        <v>486</v>
      </c>
      <c r="P12" s="66">
        <v>0.38271604938271603</v>
      </c>
      <c r="Q12" s="68">
        <v>57</v>
      </c>
      <c r="R12" s="68">
        <v>132</v>
      </c>
      <c r="S12" s="66">
        <v>0.43181818181818182</v>
      </c>
      <c r="T12" s="69">
        <v>599</v>
      </c>
      <c r="U12" s="68">
        <f t="shared" si="2"/>
        <v>235</v>
      </c>
      <c r="V12" s="66">
        <f t="shared" si="6"/>
        <v>0.39232053422370616</v>
      </c>
      <c r="W12" s="68">
        <v>180</v>
      </c>
      <c r="X12" s="68">
        <v>471</v>
      </c>
      <c r="Y12" s="66">
        <v>0.38216560509554143</v>
      </c>
      <c r="Z12" s="68">
        <v>55</v>
      </c>
      <c r="AA12" s="68">
        <v>128</v>
      </c>
      <c r="AB12" s="66">
        <v>0.4296875</v>
      </c>
      <c r="AC12" s="69">
        <v>624</v>
      </c>
      <c r="AD12" s="68">
        <f t="shared" si="3"/>
        <v>268</v>
      </c>
      <c r="AE12" s="66">
        <f t="shared" si="7"/>
        <v>0.42948717948717946</v>
      </c>
      <c r="AF12" s="68">
        <v>213</v>
      </c>
      <c r="AG12" s="68">
        <v>486</v>
      </c>
      <c r="AH12" s="66">
        <v>0.43827160493827161</v>
      </c>
      <c r="AI12" s="4">
        <v>55</v>
      </c>
      <c r="AJ12" s="4">
        <v>138</v>
      </c>
      <c r="AK12" s="66">
        <v>0.39855072463768115</v>
      </c>
      <c r="AL12" s="9">
        <v>621</v>
      </c>
      <c r="AM12" s="4">
        <v>245</v>
      </c>
      <c r="AN12" s="66">
        <v>0.39452495974235102</v>
      </c>
      <c r="AO12" s="4">
        <v>218</v>
      </c>
      <c r="AP12" s="4">
        <v>507</v>
      </c>
      <c r="AQ12" s="66">
        <v>0.42998027613412226</v>
      </c>
      <c r="AR12" s="4">
        <v>27</v>
      </c>
      <c r="AS12" s="4">
        <v>114</v>
      </c>
      <c r="AT12" s="66">
        <v>0.23684210526315788</v>
      </c>
    </row>
    <row r="13" spans="1:47">
      <c r="A13" s="8" t="s">
        <v>309</v>
      </c>
      <c r="B13" s="69">
        <v>1223</v>
      </c>
      <c r="C13" s="68">
        <f t="shared" si="0"/>
        <v>431</v>
      </c>
      <c r="D13" s="66">
        <f t="shared" si="4"/>
        <v>0.35241210139002455</v>
      </c>
      <c r="E13" s="68">
        <v>406</v>
      </c>
      <c r="F13" s="68">
        <v>1095</v>
      </c>
      <c r="G13" s="66">
        <v>0.37077625570776257</v>
      </c>
      <c r="H13" s="68">
        <v>25</v>
      </c>
      <c r="I13" s="68">
        <v>128</v>
      </c>
      <c r="J13" s="66">
        <v>0.1953125</v>
      </c>
      <c r="K13" s="69">
        <v>1247</v>
      </c>
      <c r="L13" s="68">
        <f t="shared" si="1"/>
        <v>487</v>
      </c>
      <c r="M13" s="66">
        <f t="shared" si="5"/>
        <v>0.3905372894947875</v>
      </c>
      <c r="N13" s="68">
        <v>446</v>
      </c>
      <c r="O13" s="68">
        <v>1118</v>
      </c>
      <c r="P13" s="66">
        <v>0.39892665474060823</v>
      </c>
      <c r="Q13" s="68">
        <v>41</v>
      </c>
      <c r="R13" s="68">
        <v>129</v>
      </c>
      <c r="S13" s="66">
        <v>0.31782945736434109</v>
      </c>
      <c r="T13" s="69">
        <v>1288</v>
      </c>
      <c r="U13" s="68">
        <f t="shared" si="2"/>
        <v>552</v>
      </c>
      <c r="V13" s="66">
        <f t="shared" si="6"/>
        <v>0.42857142857142855</v>
      </c>
      <c r="W13" s="68">
        <v>492</v>
      </c>
      <c r="X13" s="68">
        <v>1162</v>
      </c>
      <c r="Y13" s="66">
        <v>0.423407917383821</v>
      </c>
      <c r="Z13" s="68">
        <v>60</v>
      </c>
      <c r="AA13" s="68">
        <v>126</v>
      </c>
      <c r="AB13" s="66">
        <v>0.47619047619047616</v>
      </c>
      <c r="AC13" s="69">
        <v>1225</v>
      </c>
      <c r="AD13" s="68">
        <f t="shared" si="3"/>
        <v>503</v>
      </c>
      <c r="AE13" s="66">
        <f t="shared" si="7"/>
        <v>0.41061224489795917</v>
      </c>
      <c r="AF13" s="68">
        <v>462</v>
      </c>
      <c r="AG13" s="68">
        <v>1096</v>
      </c>
      <c r="AH13" s="66">
        <v>0.42153284671532848</v>
      </c>
      <c r="AI13" s="4">
        <v>41</v>
      </c>
      <c r="AJ13" s="4">
        <v>129</v>
      </c>
      <c r="AK13" s="66">
        <v>0.31782945736434109</v>
      </c>
      <c r="AL13" s="9">
        <v>1225</v>
      </c>
      <c r="AM13" s="4">
        <v>521</v>
      </c>
      <c r="AN13" s="66">
        <v>0.42530612244897958</v>
      </c>
      <c r="AO13" s="4">
        <v>469</v>
      </c>
      <c r="AP13" s="4">
        <v>1085</v>
      </c>
      <c r="AQ13" s="66">
        <v>0.43225806451612903</v>
      </c>
      <c r="AR13" s="4">
        <v>52</v>
      </c>
      <c r="AS13" s="4">
        <v>140</v>
      </c>
      <c r="AT13" s="66">
        <v>0.37142857142857144</v>
      </c>
    </row>
    <row r="14" spans="1:47">
      <c r="A14" s="8" t="s">
        <v>310</v>
      </c>
      <c r="B14" s="69">
        <v>726</v>
      </c>
      <c r="C14" s="68">
        <f t="shared" si="0"/>
        <v>191</v>
      </c>
      <c r="D14" s="66">
        <f t="shared" si="4"/>
        <v>0.26308539944903581</v>
      </c>
      <c r="E14" s="68">
        <v>180</v>
      </c>
      <c r="F14" s="68">
        <v>674</v>
      </c>
      <c r="G14" s="66">
        <v>0.26706231454005935</v>
      </c>
      <c r="H14" s="68">
        <v>11</v>
      </c>
      <c r="I14" s="68">
        <v>52</v>
      </c>
      <c r="J14" s="66">
        <v>0.21153846153846154</v>
      </c>
      <c r="K14" s="69">
        <v>766</v>
      </c>
      <c r="L14" s="68">
        <f t="shared" si="1"/>
        <v>201</v>
      </c>
      <c r="M14" s="66">
        <f t="shared" si="5"/>
        <v>0.26240208877284593</v>
      </c>
      <c r="N14" s="68">
        <v>192</v>
      </c>
      <c r="O14" s="68">
        <v>700</v>
      </c>
      <c r="P14" s="66">
        <v>0.2742857142857143</v>
      </c>
      <c r="Q14" s="68">
        <v>9</v>
      </c>
      <c r="R14" s="68">
        <v>66</v>
      </c>
      <c r="S14" s="66">
        <v>0.13636363636363635</v>
      </c>
      <c r="T14" s="69">
        <v>769</v>
      </c>
      <c r="U14" s="68">
        <f t="shared" si="2"/>
        <v>202</v>
      </c>
      <c r="V14" s="66">
        <f t="shared" si="6"/>
        <v>0.26267880364109231</v>
      </c>
      <c r="W14" s="68">
        <v>192</v>
      </c>
      <c r="X14" s="68">
        <v>708</v>
      </c>
      <c r="Y14" s="66">
        <v>0.2711864406779661</v>
      </c>
      <c r="Z14" s="68">
        <v>10</v>
      </c>
      <c r="AA14" s="68">
        <v>61</v>
      </c>
      <c r="AB14" s="66">
        <v>0.16393442622950818</v>
      </c>
      <c r="AC14" s="69">
        <v>782</v>
      </c>
      <c r="AD14" s="68">
        <f t="shared" si="3"/>
        <v>190</v>
      </c>
      <c r="AE14" s="66">
        <f t="shared" si="7"/>
        <v>0.24296675191815856</v>
      </c>
      <c r="AF14" s="68">
        <v>182</v>
      </c>
      <c r="AG14" s="68">
        <v>718</v>
      </c>
      <c r="AH14" s="66">
        <v>0.25348189415041783</v>
      </c>
      <c r="AI14" s="4">
        <v>8</v>
      </c>
      <c r="AJ14" s="4">
        <v>64</v>
      </c>
      <c r="AK14" s="66">
        <v>0.125</v>
      </c>
      <c r="AL14" s="9">
        <v>761</v>
      </c>
      <c r="AM14" s="4">
        <v>176</v>
      </c>
      <c r="AN14" s="66">
        <v>0.23127463863337713</v>
      </c>
      <c r="AO14" s="4">
        <v>164</v>
      </c>
      <c r="AP14" s="4">
        <v>707</v>
      </c>
      <c r="AQ14" s="66">
        <v>0.23196605374823195</v>
      </c>
      <c r="AR14" s="4">
        <v>12</v>
      </c>
      <c r="AS14" s="4">
        <v>54</v>
      </c>
      <c r="AT14" s="66">
        <v>0.22222222222222221</v>
      </c>
    </row>
    <row r="15" spans="1:47">
      <c r="A15" s="8" t="s">
        <v>311</v>
      </c>
      <c r="B15" s="69">
        <v>2097</v>
      </c>
      <c r="C15" s="68">
        <f t="shared" si="0"/>
        <v>735</v>
      </c>
      <c r="D15" s="66">
        <f t="shared" si="4"/>
        <v>0.35050071530758226</v>
      </c>
      <c r="E15" s="68">
        <v>710</v>
      </c>
      <c r="F15" s="68">
        <v>2028</v>
      </c>
      <c r="G15" s="66">
        <v>0.35009861932938857</v>
      </c>
      <c r="H15" s="68">
        <v>25</v>
      </c>
      <c r="I15" s="68">
        <v>69</v>
      </c>
      <c r="J15" s="66">
        <v>0.36231884057971014</v>
      </c>
      <c r="K15" s="69">
        <v>2113</v>
      </c>
      <c r="L15" s="68">
        <f t="shared" si="1"/>
        <v>732</v>
      </c>
      <c r="M15" s="66">
        <f t="shared" si="5"/>
        <v>0.34642688121154758</v>
      </c>
      <c r="N15" s="68">
        <v>706</v>
      </c>
      <c r="O15" s="68">
        <v>2026</v>
      </c>
      <c r="P15" s="66">
        <v>0.34846989141164858</v>
      </c>
      <c r="Q15" s="68">
        <v>26</v>
      </c>
      <c r="R15" s="68">
        <v>87</v>
      </c>
      <c r="S15" s="66">
        <v>0.2988505747126437</v>
      </c>
      <c r="T15" s="69">
        <v>2131</v>
      </c>
      <c r="U15" s="68">
        <f t="shared" si="2"/>
        <v>643</v>
      </c>
      <c r="V15" s="66">
        <f t="shared" si="6"/>
        <v>0.3017362740497419</v>
      </c>
      <c r="W15" s="68">
        <v>621</v>
      </c>
      <c r="X15" s="68">
        <v>1998</v>
      </c>
      <c r="Y15" s="66">
        <v>0.3108108108108108</v>
      </c>
      <c r="Z15" s="68">
        <v>22</v>
      </c>
      <c r="AA15" s="68">
        <v>133</v>
      </c>
      <c r="AB15" s="66">
        <v>0.16541353383458646</v>
      </c>
      <c r="AC15" s="69">
        <v>2077</v>
      </c>
      <c r="AD15" s="68">
        <f t="shared" si="3"/>
        <v>577</v>
      </c>
      <c r="AE15" s="66">
        <f t="shared" si="7"/>
        <v>0.27780452575830522</v>
      </c>
      <c r="AF15" s="68">
        <v>550</v>
      </c>
      <c r="AG15" s="68">
        <v>1992</v>
      </c>
      <c r="AH15" s="66">
        <v>0.27610441767068272</v>
      </c>
      <c r="AI15" s="4">
        <v>27</v>
      </c>
      <c r="AJ15" s="4">
        <v>85</v>
      </c>
      <c r="AK15" s="66">
        <v>0.31764705882352939</v>
      </c>
      <c r="AL15" s="9">
        <v>2072</v>
      </c>
      <c r="AM15" s="4">
        <v>561</v>
      </c>
      <c r="AN15" s="66">
        <v>0.27075289575289574</v>
      </c>
      <c r="AO15" s="4">
        <v>531</v>
      </c>
      <c r="AP15" s="4">
        <v>1966</v>
      </c>
      <c r="AQ15" s="66">
        <v>0.27009155645981686</v>
      </c>
      <c r="AR15" s="4">
        <v>30</v>
      </c>
      <c r="AS15" s="4">
        <v>106</v>
      </c>
      <c r="AT15" s="66">
        <v>0.28301886792452829</v>
      </c>
    </row>
    <row r="16" spans="1:47">
      <c r="A16" s="8" t="s">
        <v>312</v>
      </c>
      <c r="B16" s="69">
        <v>1299</v>
      </c>
      <c r="C16" s="68">
        <f t="shared" si="0"/>
        <v>496</v>
      </c>
      <c r="D16" s="66">
        <f t="shared" si="4"/>
        <v>0.38183217859892227</v>
      </c>
      <c r="E16" s="68">
        <v>356</v>
      </c>
      <c r="F16" s="68">
        <v>945</v>
      </c>
      <c r="G16" s="66">
        <v>0.37671957671957673</v>
      </c>
      <c r="H16" s="68">
        <v>140</v>
      </c>
      <c r="I16" s="68">
        <v>354</v>
      </c>
      <c r="J16" s="66">
        <v>0.39548022598870058</v>
      </c>
      <c r="K16" s="69">
        <v>1241</v>
      </c>
      <c r="L16" s="68">
        <f t="shared" si="1"/>
        <v>422</v>
      </c>
      <c r="M16" s="66">
        <f t="shared" si="5"/>
        <v>0.34004834810636586</v>
      </c>
      <c r="N16" s="68">
        <v>244</v>
      </c>
      <c r="O16" s="68">
        <v>833</v>
      </c>
      <c r="P16" s="66">
        <v>0.29291716686674668</v>
      </c>
      <c r="Q16" s="68">
        <v>178</v>
      </c>
      <c r="R16" s="68">
        <v>408</v>
      </c>
      <c r="S16" s="66">
        <v>0.43627450980392157</v>
      </c>
      <c r="T16" s="69">
        <v>1179</v>
      </c>
      <c r="U16" s="68">
        <f t="shared" si="2"/>
        <v>462</v>
      </c>
      <c r="V16" s="66">
        <f t="shared" si="6"/>
        <v>0.39185750636132316</v>
      </c>
      <c r="W16" s="68">
        <v>256</v>
      </c>
      <c r="X16" s="68">
        <v>765</v>
      </c>
      <c r="Y16" s="66">
        <v>0.33464052287581697</v>
      </c>
      <c r="Z16" s="68">
        <v>206</v>
      </c>
      <c r="AA16" s="68">
        <v>414</v>
      </c>
      <c r="AB16" s="66">
        <v>0.49758454106280192</v>
      </c>
      <c r="AC16" s="69">
        <v>1198</v>
      </c>
      <c r="AD16" s="68">
        <f t="shared" si="3"/>
        <v>469</v>
      </c>
      <c r="AE16" s="66">
        <f t="shared" si="7"/>
        <v>0.39148580968280466</v>
      </c>
      <c r="AF16" s="68">
        <v>251</v>
      </c>
      <c r="AG16" s="68">
        <v>738</v>
      </c>
      <c r="AH16" s="66">
        <v>0.34010840108401086</v>
      </c>
      <c r="AI16" s="4">
        <v>218</v>
      </c>
      <c r="AJ16" s="4">
        <v>460</v>
      </c>
      <c r="AK16" s="66">
        <v>0.47391304347826085</v>
      </c>
      <c r="AL16" s="9">
        <v>1125</v>
      </c>
      <c r="AM16" s="4">
        <v>491</v>
      </c>
      <c r="AN16" s="66">
        <v>0.43644444444444447</v>
      </c>
      <c r="AO16" s="4">
        <v>261</v>
      </c>
      <c r="AP16" s="4">
        <v>725</v>
      </c>
      <c r="AQ16" s="66">
        <v>0.36</v>
      </c>
      <c r="AR16" s="4">
        <v>230</v>
      </c>
      <c r="AS16" s="4">
        <v>400</v>
      </c>
      <c r="AT16" s="66">
        <v>0.57499999999999996</v>
      </c>
    </row>
    <row r="17" spans="1:46">
      <c r="A17" s="8" t="s">
        <v>313</v>
      </c>
      <c r="B17" s="69">
        <v>3514</v>
      </c>
      <c r="C17" s="68">
        <f t="shared" si="0"/>
        <v>1405</v>
      </c>
      <c r="D17" s="66">
        <f t="shared" si="4"/>
        <v>0.3998292544109277</v>
      </c>
      <c r="E17" s="68">
        <v>991</v>
      </c>
      <c r="F17" s="68">
        <v>2797</v>
      </c>
      <c r="G17" s="66">
        <v>0.35430818734358244</v>
      </c>
      <c r="H17" s="68">
        <v>414</v>
      </c>
      <c r="I17" s="68">
        <v>717</v>
      </c>
      <c r="J17" s="66">
        <v>0.57740585774058573</v>
      </c>
      <c r="K17" s="69">
        <v>3374</v>
      </c>
      <c r="L17" s="68">
        <f t="shared" si="1"/>
        <v>1286</v>
      </c>
      <c r="M17" s="66">
        <f t="shared" si="5"/>
        <v>0.3811499703615886</v>
      </c>
      <c r="N17" s="68">
        <v>903</v>
      </c>
      <c r="O17" s="68">
        <v>2649</v>
      </c>
      <c r="P17" s="66">
        <v>0.34088335220838051</v>
      </c>
      <c r="Q17" s="68">
        <v>383</v>
      </c>
      <c r="R17" s="68">
        <v>725</v>
      </c>
      <c r="S17" s="66">
        <v>0.52827586206896548</v>
      </c>
      <c r="T17" s="69">
        <v>3326</v>
      </c>
      <c r="U17" s="68">
        <f t="shared" si="2"/>
        <v>1314</v>
      </c>
      <c r="V17" s="66">
        <f t="shared" si="6"/>
        <v>0.39506915213469634</v>
      </c>
      <c r="W17" s="68">
        <v>945</v>
      </c>
      <c r="X17" s="68">
        <v>2604</v>
      </c>
      <c r="Y17" s="66">
        <v>0.36290322580645162</v>
      </c>
      <c r="Z17" s="68">
        <v>369</v>
      </c>
      <c r="AA17" s="68">
        <v>722</v>
      </c>
      <c r="AB17" s="66">
        <v>0.5110803324099723</v>
      </c>
      <c r="AC17" s="69">
        <v>3357</v>
      </c>
      <c r="AD17" s="68">
        <f t="shared" si="3"/>
        <v>1241</v>
      </c>
      <c r="AE17" s="66">
        <f t="shared" si="7"/>
        <v>0.36967530533214177</v>
      </c>
      <c r="AF17" s="68">
        <v>911</v>
      </c>
      <c r="AG17" s="68">
        <v>2645</v>
      </c>
      <c r="AH17" s="66">
        <v>0.34442344045368622</v>
      </c>
      <c r="AI17" s="4">
        <v>330</v>
      </c>
      <c r="AJ17" s="4">
        <v>712</v>
      </c>
      <c r="AK17" s="66">
        <v>0.46348314606741575</v>
      </c>
      <c r="AL17" s="9">
        <v>3454</v>
      </c>
      <c r="AM17" s="4">
        <v>1226</v>
      </c>
      <c r="AN17" s="66">
        <v>0.35495078170237404</v>
      </c>
      <c r="AO17" s="4">
        <v>934</v>
      </c>
      <c r="AP17" s="4">
        <v>2707</v>
      </c>
      <c r="AQ17" s="66">
        <v>0.3450314000738825</v>
      </c>
      <c r="AR17" s="4">
        <v>292</v>
      </c>
      <c r="AS17" s="4">
        <v>747</v>
      </c>
      <c r="AT17" s="66">
        <v>0.39089692101740292</v>
      </c>
    </row>
    <row r="18" spans="1:46">
      <c r="A18" s="8" t="s">
        <v>314</v>
      </c>
      <c r="B18" s="69">
        <v>983</v>
      </c>
      <c r="C18" s="68">
        <f t="shared" si="0"/>
        <v>351</v>
      </c>
      <c r="D18" s="66">
        <f t="shared" si="4"/>
        <v>0.35707019328585959</v>
      </c>
      <c r="E18" s="68">
        <v>343</v>
      </c>
      <c r="F18" s="68">
        <v>838</v>
      </c>
      <c r="G18" s="66">
        <v>0.40930787589498807</v>
      </c>
      <c r="H18" s="68">
        <v>8</v>
      </c>
      <c r="I18" s="68">
        <v>145</v>
      </c>
      <c r="J18" s="66">
        <v>5.5172413793103448E-2</v>
      </c>
      <c r="K18" s="69">
        <v>963</v>
      </c>
      <c r="L18" s="68">
        <f t="shared" si="1"/>
        <v>339</v>
      </c>
      <c r="M18" s="66">
        <f t="shared" si="5"/>
        <v>0.35202492211838005</v>
      </c>
      <c r="N18" s="68">
        <v>339</v>
      </c>
      <c r="O18" s="68">
        <v>802</v>
      </c>
      <c r="P18" s="66">
        <v>0.42269326683291769</v>
      </c>
      <c r="Q18" s="68">
        <v>0</v>
      </c>
      <c r="R18" s="68">
        <v>161</v>
      </c>
      <c r="S18" s="66">
        <v>0</v>
      </c>
      <c r="T18" s="69">
        <v>967</v>
      </c>
      <c r="U18" s="68">
        <f t="shared" si="2"/>
        <v>357</v>
      </c>
      <c r="V18" s="66">
        <f t="shared" si="6"/>
        <v>0.36918304033092036</v>
      </c>
      <c r="W18" s="68">
        <v>342</v>
      </c>
      <c r="X18" s="68">
        <v>817</v>
      </c>
      <c r="Y18" s="66">
        <v>0.41860465116279072</v>
      </c>
      <c r="Z18" s="68">
        <v>15</v>
      </c>
      <c r="AA18" s="68">
        <v>150</v>
      </c>
      <c r="AB18" s="66">
        <v>0.1</v>
      </c>
      <c r="AC18" s="69">
        <v>940</v>
      </c>
      <c r="AD18" s="68">
        <f t="shared" si="3"/>
        <v>369</v>
      </c>
      <c r="AE18" s="66">
        <f t="shared" si="7"/>
        <v>0.39255319148936169</v>
      </c>
      <c r="AF18" s="68">
        <v>342</v>
      </c>
      <c r="AG18" s="68">
        <v>810</v>
      </c>
      <c r="AH18" s="66">
        <v>0.42222222222222222</v>
      </c>
      <c r="AI18" s="4">
        <v>27</v>
      </c>
      <c r="AJ18" s="4">
        <v>130</v>
      </c>
      <c r="AK18" s="66">
        <v>0.2076923076923077</v>
      </c>
      <c r="AL18" s="9">
        <v>925</v>
      </c>
      <c r="AM18" s="4">
        <v>358</v>
      </c>
      <c r="AN18" s="66">
        <v>0.38702702702702702</v>
      </c>
      <c r="AO18" s="4">
        <v>329</v>
      </c>
      <c r="AP18" s="4">
        <v>784</v>
      </c>
      <c r="AQ18" s="66">
        <v>0.41964285714285715</v>
      </c>
      <c r="AR18" s="4">
        <v>29</v>
      </c>
      <c r="AS18" s="4">
        <v>141</v>
      </c>
      <c r="AT18" s="66">
        <v>0.20567375886524822</v>
      </c>
    </row>
    <row r="19" spans="1:46">
      <c r="A19" s="8" t="s">
        <v>315</v>
      </c>
      <c r="B19" s="69">
        <v>2601</v>
      </c>
      <c r="C19" s="68">
        <f t="shared" si="0"/>
        <v>872</v>
      </c>
      <c r="D19" s="66">
        <f t="shared" si="4"/>
        <v>0.33525567089580932</v>
      </c>
      <c r="E19" s="68">
        <v>794</v>
      </c>
      <c r="F19" s="68">
        <v>2365</v>
      </c>
      <c r="G19" s="66">
        <v>0.33572938689217757</v>
      </c>
      <c r="H19" s="68">
        <v>78</v>
      </c>
      <c r="I19" s="68">
        <v>236</v>
      </c>
      <c r="J19" s="66">
        <v>0.33050847457627119</v>
      </c>
      <c r="K19" s="69">
        <v>2635</v>
      </c>
      <c r="L19" s="68">
        <f t="shared" si="1"/>
        <v>885</v>
      </c>
      <c r="M19" s="66">
        <f t="shared" si="5"/>
        <v>0.33586337760910817</v>
      </c>
      <c r="N19" s="68">
        <v>789</v>
      </c>
      <c r="O19" s="68">
        <v>2401</v>
      </c>
      <c r="P19" s="66">
        <v>0.3286130778842149</v>
      </c>
      <c r="Q19" s="68">
        <v>96</v>
      </c>
      <c r="R19" s="68">
        <v>234</v>
      </c>
      <c r="S19" s="66">
        <v>0.41025641025641024</v>
      </c>
      <c r="T19" s="69">
        <v>2680</v>
      </c>
      <c r="U19" s="68">
        <f t="shared" si="2"/>
        <v>939</v>
      </c>
      <c r="V19" s="66">
        <f t="shared" si="6"/>
        <v>0.3503731343283582</v>
      </c>
      <c r="W19" s="68">
        <v>854</v>
      </c>
      <c r="X19" s="68">
        <v>2459</v>
      </c>
      <c r="Y19" s="66">
        <v>0.34729564863765761</v>
      </c>
      <c r="Z19" s="68">
        <v>85</v>
      </c>
      <c r="AA19" s="68">
        <v>221</v>
      </c>
      <c r="AB19" s="66">
        <v>0.38461538461538464</v>
      </c>
      <c r="AC19" s="69">
        <v>2647</v>
      </c>
      <c r="AD19" s="68">
        <f t="shared" si="3"/>
        <v>932</v>
      </c>
      <c r="AE19" s="66">
        <f t="shared" si="7"/>
        <v>0.35209671326029468</v>
      </c>
      <c r="AF19" s="68">
        <v>888</v>
      </c>
      <c r="AG19" s="68">
        <v>2494</v>
      </c>
      <c r="AH19" s="66">
        <v>0.35605453087409783</v>
      </c>
      <c r="AI19" s="4">
        <v>44</v>
      </c>
      <c r="AJ19" s="4">
        <v>153</v>
      </c>
      <c r="AK19" s="66">
        <v>0.28758169934640521</v>
      </c>
      <c r="AL19" s="9">
        <v>2702</v>
      </c>
      <c r="AM19" s="4">
        <v>904</v>
      </c>
      <c r="AN19" s="66">
        <v>0.33456698741672836</v>
      </c>
      <c r="AO19" s="4">
        <v>861</v>
      </c>
      <c r="AP19" s="4">
        <v>2450</v>
      </c>
      <c r="AQ19" s="66">
        <v>0.35142857142857142</v>
      </c>
      <c r="AR19" s="4">
        <v>43</v>
      </c>
      <c r="AS19" s="4">
        <v>252</v>
      </c>
      <c r="AT19" s="66">
        <v>0.17063492063492064</v>
      </c>
    </row>
    <row r="20" spans="1:46">
      <c r="A20" s="8" t="s">
        <v>316</v>
      </c>
      <c r="B20" s="69">
        <v>662</v>
      </c>
      <c r="C20" s="68">
        <f t="shared" si="0"/>
        <v>213</v>
      </c>
      <c r="D20" s="66">
        <f t="shared" si="4"/>
        <v>0.32175226586102718</v>
      </c>
      <c r="E20" s="68">
        <v>172</v>
      </c>
      <c r="F20" s="68">
        <v>528</v>
      </c>
      <c r="G20" s="66">
        <v>0.32575757575757575</v>
      </c>
      <c r="H20" s="68">
        <v>41</v>
      </c>
      <c r="I20" s="68">
        <v>134</v>
      </c>
      <c r="J20" s="66">
        <v>0.30597014925373134</v>
      </c>
      <c r="K20" s="69">
        <v>620</v>
      </c>
      <c r="L20" s="68">
        <f t="shared" si="1"/>
        <v>210</v>
      </c>
      <c r="M20" s="66">
        <f t="shared" si="5"/>
        <v>0.33870967741935482</v>
      </c>
      <c r="N20" s="68">
        <v>152</v>
      </c>
      <c r="O20" s="68">
        <v>485</v>
      </c>
      <c r="P20" s="66">
        <v>0.3134020618556701</v>
      </c>
      <c r="Q20" s="68">
        <v>58</v>
      </c>
      <c r="R20" s="68">
        <v>135</v>
      </c>
      <c r="S20" s="66">
        <v>0.42962962962962964</v>
      </c>
      <c r="T20" s="69">
        <v>624</v>
      </c>
      <c r="U20" s="68">
        <f t="shared" si="2"/>
        <v>214</v>
      </c>
      <c r="V20" s="66">
        <f t="shared" si="6"/>
        <v>0.34294871794871795</v>
      </c>
      <c r="W20" s="68">
        <v>133</v>
      </c>
      <c r="X20" s="68">
        <v>457</v>
      </c>
      <c r="Y20" s="66">
        <v>0.29102844638949671</v>
      </c>
      <c r="Z20" s="68">
        <v>81</v>
      </c>
      <c r="AA20" s="68">
        <v>167</v>
      </c>
      <c r="AB20" s="66">
        <v>0.48502994011976047</v>
      </c>
      <c r="AC20" s="69">
        <v>610</v>
      </c>
      <c r="AD20" s="68">
        <f t="shared" si="3"/>
        <v>212</v>
      </c>
      <c r="AE20" s="66">
        <f t="shared" si="7"/>
        <v>0.34754098360655739</v>
      </c>
      <c r="AF20" s="68">
        <v>127</v>
      </c>
      <c r="AG20" s="68">
        <v>437</v>
      </c>
      <c r="AH20" s="66">
        <v>0.29061784897025172</v>
      </c>
      <c r="AI20" s="4">
        <v>85</v>
      </c>
      <c r="AJ20" s="4">
        <v>173</v>
      </c>
      <c r="AK20" s="66">
        <v>0.4913294797687861</v>
      </c>
      <c r="AL20" s="9">
        <v>635</v>
      </c>
      <c r="AM20" s="4">
        <v>235</v>
      </c>
      <c r="AN20" s="66">
        <v>0.37007874015748032</v>
      </c>
      <c r="AO20" s="4">
        <v>160</v>
      </c>
      <c r="AP20" s="4">
        <v>461</v>
      </c>
      <c r="AQ20" s="66">
        <v>0.34707158351409978</v>
      </c>
      <c r="AR20" s="4">
        <v>75</v>
      </c>
      <c r="AS20" s="4">
        <v>174</v>
      </c>
      <c r="AT20" s="66">
        <v>0.43103448275862066</v>
      </c>
    </row>
    <row r="21" spans="1:46">
      <c r="A21" s="8" t="s">
        <v>317</v>
      </c>
      <c r="B21" s="69">
        <v>1525</v>
      </c>
      <c r="C21" s="68">
        <f t="shared" si="0"/>
        <v>719</v>
      </c>
      <c r="D21" s="66">
        <f t="shared" si="4"/>
        <v>0.47147540983606556</v>
      </c>
      <c r="E21" s="68">
        <v>455</v>
      </c>
      <c r="F21" s="68">
        <v>1082</v>
      </c>
      <c r="G21" s="66">
        <v>0.42051756007393715</v>
      </c>
      <c r="H21" s="68">
        <v>264</v>
      </c>
      <c r="I21" s="68">
        <v>443</v>
      </c>
      <c r="J21" s="66">
        <v>0.59593679458239279</v>
      </c>
      <c r="K21" s="69">
        <v>1404</v>
      </c>
      <c r="L21" s="68">
        <f t="shared" si="1"/>
        <v>687</v>
      </c>
      <c r="M21" s="66">
        <f t="shared" si="5"/>
        <v>0.4893162393162393</v>
      </c>
      <c r="N21" s="68">
        <v>408</v>
      </c>
      <c r="O21" s="68">
        <v>1018</v>
      </c>
      <c r="P21" s="66">
        <v>0.40078585461689586</v>
      </c>
      <c r="Q21" s="68">
        <v>279</v>
      </c>
      <c r="R21" s="68">
        <v>386</v>
      </c>
      <c r="S21" s="66">
        <v>0.72279792746113991</v>
      </c>
      <c r="T21" s="69">
        <v>1356</v>
      </c>
      <c r="U21" s="68">
        <f t="shared" si="2"/>
        <v>690</v>
      </c>
      <c r="V21" s="66">
        <f t="shared" si="6"/>
        <v>0.50884955752212391</v>
      </c>
      <c r="W21" s="68">
        <v>402</v>
      </c>
      <c r="X21" s="68">
        <v>983</v>
      </c>
      <c r="Y21" s="66">
        <v>0.40895218718209564</v>
      </c>
      <c r="Z21" s="68">
        <v>288</v>
      </c>
      <c r="AA21" s="68">
        <v>373</v>
      </c>
      <c r="AB21" s="66">
        <v>0.77211796246648789</v>
      </c>
      <c r="AC21" s="69">
        <v>1308</v>
      </c>
      <c r="AD21" s="68">
        <f t="shared" si="3"/>
        <v>596</v>
      </c>
      <c r="AE21" s="66">
        <f t="shared" si="7"/>
        <v>0.45565749235474007</v>
      </c>
      <c r="AF21" s="68">
        <v>368</v>
      </c>
      <c r="AG21" s="68">
        <v>986</v>
      </c>
      <c r="AH21" s="66">
        <v>0.37322515212981744</v>
      </c>
      <c r="AI21" s="4">
        <v>228</v>
      </c>
      <c r="AJ21" s="4">
        <v>322</v>
      </c>
      <c r="AK21" s="66">
        <v>0.70807453416149069</v>
      </c>
      <c r="AL21" s="9">
        <v>1298</v>
      </c>
      <c r="AM21" s="4">
        <v>539</v>
      </c>
      <c r="AN21" s="66">
        <v>0.4152542372881356</v>
      </c>
      <c r="AO21" s="4">
        <v>333</v>
      </c>
      <c r="AP21" s="4">
        <v>997</v>
      </c>
      <c r="AQ21" s="66">
        <v>0.33400200601805419</v>
      </c>
      <c r="AR21" s="4">
        <v>206</v>
      </c>
      <c r="AS21" s="4">
        <v>301</v>
      </c>
      <c r="AT21" s="66">
        <v>0.68438538205980071</v>
      </c>
    </row>
    <row r="22" spans="1:46">
      <c r="A22" s="8" t="s">
        <v>318</v>
      </c>
      <c r="B22" s="69">
        <v>957</v>
      </c>
      <c r="C22" s="68">
        <f t="shared" si="0"/>
        <v>385</v>
      </c>
      <c r="D22" s="66">
        <f t="shared" si="4"/>
        <v>0.40229885057471265</v>
      </c>
      <c r="E22" s="68">
        <v>317</v>
      </c>
      <c r="F22" s="68">
        <v>842</v>
      </c>
      <c r="G22" s="66">
        <v>0.37648456057007124</v>
      </c>
      <c r="H22" s="68">
        <v>68</v>
      </c>
      <c r="I22" s="68">
        <v>115</v>
      </c>
      <c r="J22" s="66">
        <v>0.59130434782608698</v>
      </c>
      <c r="K22" s="69">
        <v>984</v>
      </c>
      <c r="L22" s="68">
        <f t="shared" si="1"/>
        <v>385</v>
      </c>
      <c r="M22" s="66">
        <f t="shared" si="5"/>
        <v>0.39126016260162599</v>
      </c>
      <c r="N22" s="68">
        <v>331</v>
      </c>
      <c r="O22" s="68">
        <v>855</v>
      </c>
      <c r="P22" s="66">
        <v>0.38713450292397661</v>
      </c>
      <c r="Q22" s="68">
        <v>54</v>
      </c>
      <c r="R22" s="68">
        <v>129</v>
      </c>
      <c r="S22" s="66">
        <v>0.41860465116279072</v>
      </c>
      <c r="T22" s="69">
        <v>994</v>
      </c>
      <c r="U22" s="68">
        <f t="shared" si="2"/>
        <v>401</v>
      </c>
      <c r="V22" s="66">
        <f t="shared" si="6"/>
        <v>0.40342052313883298</v>
      </c>
      <c r="W22" s="68">
        <v>334</v>
      </c>
      <c r="X22" s="68">
        <v>868</v>
      </c>
      <c r="Y22" s="66">
        <v>0.3847926267281106</v>
      </c>
      <c r="Z22" s="68">
        <v>67</v>
      </c>
      <c r="AA22" s="68">
        <v>126</v>
      </c>
      <c r="AB22" s="66">
        <v>0.53174603174603174</v>
      </c>
      <c r="AC22" s="69">
        <v>971</v>
      </c>
      <c r="AD22" s="68">
        <f t="shared" si="3"/>
        <v>333</v>
      </c>
      <c r="AE22" s="66">
        <f t="shared" si="7"/>
        <v>0.34294541709577753</v>
      </c>
      <c r="AF22" s="68">
        <v>262</v>
      </c>
      <c r="AG22" s="68">
        <v>809</v>
      </c>
      <c r="AH22" s="66">
        <v>0.32385661310259578</v>
      </c>
      <c r="AI22" s="4">
        <v>71</v>
      </c>
      <c r="AJ22" s="4">
        <v>162</v>
      </c>
      <c r="AK22" s="66">
        <v>0.43827160493827161</v>
      </c>
      <c r="AL22" s="9">
        <v>945</v>
      </c>
      <c r="AM22" s="4">
        <v>342</v>
      </c>
      <c r="AN22" s="66">
        <v>0.3619047619047619</v>
      </c>
      <c r="AO22" s="4">
        <v>270</v>
      </c>
      <c r="AP22" s="4">
        <v>784</v>
      </c>
      <c r="AQ22" s="66">
        <v>0.34438775510204084</v>
      </c>
      <c r="AR22" s="4">
        <v>72</v>
      </c>
      <c r="AS22" s="4">
        <v>161</v>
      </c>
      <c r="AT22" s="66">
        <v>0.44720496894409939</v>
      </c>
    </row>
    <row r="23" spans="1:46">
      <c r="A23" s="8" t="s">
        <v>319</v>
      </c>
      <c r="B23" s="69">
        <v>1596</v>
      </c>
      <c r="C23" s="68">
        <f t="shared" si="0"/>
        <v>594</v>
      </c>
      <c r="D23" s="66">
        <f t="shared" si="4"/>
        <v>0.37218045112781956</v>
      </c>
      <c r="E23" s="68">
        <v>437</v>
      </c>
      <c r="F23" s="68">
        <v>1168</v>
      </c>
      <c r="G23" s="66">
        <v>0.37414383561643838</v>
      </c>
      <c r="H23" s="68">
        <v>157</v>
      </c>
      <c r="I23" s="68">
        <v>428</v>
      </c>
      <c r="J23" s="66">
        <v>0.36682242990654207</v>
      </c>
      <c r="K23" s="69">
        <v>1492</v>
      </c>
      <c r="L23" s="68">
        <f t="shared" si="1"/>
        <v>479</v>
      </c>
      <c r="M23" s="66">
        <f t="shared" si="5"/>
        <v>0.32104557640750669</v>
      </c>
      <c r="N23" s="68">
        <v>350</v>
      </c>
      <c r="O23" s="68">
        <v>1089</v>
      </c>
      <c r="P23" s="66">
        <v>0.32139577594123048</v>
      </c>
      <c r="Q23" s="68">
        <v>129</v>
      </c>
      <c r="R23" s="68">
        <v>403</v>
      </c>
      <c r="S23" s="66">
        <v>0.32009925558312657</v>
      </c>
      <c r="T23" s="69">
        <v>1498</v>
      </c>
      <c r="U23" s="68">
        <f t="shared" si="2"/>
        <v>529</v>
      </c>
      <c r="V23" s="66">
        <f t="shared" si="6"/>
        <v>0.35313751668891857</v>
      </c>
      <c r="W23" s="68">
        <v>416</v>
      </c>
      <c r="X23" s="68">
        <v>1071</v>
      </c>
      <c r="Y23" s="66">
        <v>0.38842203548085902</v>
      </c>
      <c r="Z23" s="68">
        <v>113</v>
      </c>
      <c r="AA23" s="68">
        <v>427</v>
      </c>
      <c r="AB23" s="66">
        <v>0.26463700234192039</v>
      </c>
      <c r="AC23" s="69">
        <v>1543</v>
      </c>
      <c r="AD23" s="68">
        <f t="shared" si="3"/>
        <v>570</v>
      </c>
      <c r="AE23" s="66">
        <f t="shared" si="7"/>
        <v>0.36941023979261178</v>
      </c>
      <c r="AF23" s="68">
        <v>484</v>
      </c>
      <c r="AG23" s="68">
        <v>1162</v>
      </c>
      <c r="AH23" s="66">
        <v>0.41652323580034423</v>
      </c>
      <c r="AI23" s="4">
        <v>86</v>
      </c>
      <c r="AJ23" s="4">
        <v>381</v>
      </c>
      <c r="AK23" s="66">
        <v>0.22572178477690288</v>
      </c>
      <c r="AL23" s="9">
        <v>1499</v>
      </c>
      <c r="AM23" s="4">
        <v>472</v>
      </c>
      <c r="AN23" s="66">
        <v>0.31487658438959304</v>
      </c>
      <c r="AO23" s="4">
        <v>375</v>
      </c>
      <c r="AP23" s="4">
        <v>1098</v>
      </c>
      <c r="AQ23" s="66">
        <v>0.34153005464480873</v>
      </c>
      <c r="AR23" s="4">
        <v>97</v>
      </c>
      <c r="AS23" s="4">
        <v>401</v>
      </c>
      <c r="AT23" s="66">
        <v>0.24189526184538654</v>
      </c>
    </row>
    <row r="24" spans="1:46">
      <c r="A24" s="8" t="s">
        <v>320</v>
      </c>
      <c r="B24" s="69">
        <v>1185</v>
      </c>
      <c r="C24" s="68">
        <f t="shared" si="0"/>
        <v>511</v>
      </c>
      <c r="D24" s="66">
        <f t="shared" si="4"/>
        <v>0.43122362869198311</v>
      </c>
      <c r="E24" s="68">
        <v>391</v>
      </c>
      <c r="F24" s="68">
        <v>900</v>
      </c>
      <c r="G24" s="66">
        <v>0.43444444444444447</v>
      </c>
      <c r="H24" s="68">
        <v>120</v>
      </c>
      <c r="I24" s="68">
        <v>285</v>
      </c>
      <c r="J24" s="66">
        <v>0.42105263157894735</v>
      </c>
      <c r="K24" s="69">
        <v>1251</v>
      </c>
      <c r="L24" s="68">
        <f t="shared" si="1"/>
        <v>489</v>
      </c>
      <c r="M24" s="66">
        <f t="shared" si="5"/>
        <v>0.39088729016786572</v>
      </c>
      <c r="N24" s="68">
        <v>400</v>
      </c>
      <c r="O24" s="68">
        <v>985</v>
      </c>
      <c r="P24" s="66">
        <v>0.40609137055837563</v>
      </c>
      <c r="Q24" s="68">
        <v>89</v>
      </c>
      <c r="R24" s="68">
        <v>266</v>
      </c>
      <c r="S24" s="66">
        <v>0.33458646616541354</v>
      </c>
      <c r="T24" s="69">
        <v>1247</v>
      </c>
      <c r="U24" s="68">
        <f t="shared" si="2"/>
        <v>524</v>
      </c>
      <c r="V24" s="66">
        <f t="shared" si="6"/>
        <v>0.4202085004009623</v>
      </c>
      <c r="W24" s="68">
        <v>462</v>
      </c>
      <c r="X24" s="68">
        <v>1026</v>
      </c>
      <c r="Y24" s="66">
        <v>0.45029239766081869</v>
      </c>
      <c r="Z24" s="68">
        <v>62</v>
      </c>
      <c r="AA24" s="68">
        <v>221</v>
      </c>
      <c r="AB24" s="66">
        <v>0.28054298642533937</v>
      </c>
      <c r="AC24" s="69">
        <v>1232</v>
      </c>
      <c r="AD24" s="68">
        <f t="shared" si="3"/>
        <v>441</v>
      </c>
      <c r="AE24" s="66">
        <f t="shared" si="7"/>
        <v>0.35795454545454547</v>
      </c>
      <c r="AF24" s="68">
        <v>394</v>
      </c>
      <c r="AG24" s="68">
        <v>1013</v>
      </c>
      <c r="AH24" s="66">
        <v>0.38894373149062189</v>
      </c>
      <c r="AI24" s="4">
        <v>47</v>
      </c>
      <c r="AJ24" s="4">
        <v>219</v>
      </c>
      <c r="AK24" s="66">
        <v>0.21461187214611871</v>
      </c>
      <c r="AL24" s="9">
        <v>1261</v>
      </c>
      <c r="AM24" s="4">
        <v>409</v>
      </c>
      <c r="AN24" s="66">
        <v>0.32434575733544807</v>
      </c>
      <c r="AO24" s="4">
        <v>382</v>
      </c>
      <c r="AP24" s="4">
        <v>1059</v>
      </c>
      <c r="AQ24" s="66">
        <v>0.3607176581680831</v>
      </c>
      <c r="AR24" s="4">
        <v>27</v>
      </c>
      <c r="AS24" s="4">
        <v>202</v>
      </c>
      <c r="AT24" s="66">
        <v>0.13366336633663367</v>
      </c>
    </row>
    <row r="25" spans="1:46">
      <c r="A25" s="8" t="s">
        <v>321</v>
      </c>
      <c r="B25" s="69">
        <v>15607</v>
      </c>
      <c r="C25" s="68">
        <f t="shared" si="0"/>
        <v>6453</v>
      </c>
      <c r="D25" s="66">
        <f t="shared" si="4"/>
        <v>0.4134683154994554</v>
      </c>
      <c r="E25" s="68">
        <v>3937</v>
      </c>
      <c r="F25" s="68">
        <v>10289</v>
      </c>
      <c r="G25" s="66">
        <v>0.38264165613762269</v>
      </c>
      <c r="H25" s="68">
        <v>2516</v>
      </c>
      <c r="I25" s="68">
        <v>5318</v>
      </c>
      <c r="J25" s="66">
        <v>0.4731101918014291</v>
      </c>
      <c r="K25" s="69">
        <v>15560</v>
      </c>
      <c r="L25" s="68">
        <f t="shared" si="1"/>
        <v>6655</v>
      </c>
      <c r="M25" s="66">
        <f t="shared" si="5"/>
        <v>0.4276992287917738</v>
      </c>
      <c r="N25" s="68">
        <v>4030</v>
      </c>
      <c r="O25" s="68">
        <v>10330</v>
      </c>
      <c r="P25" s="66">
        <v>0.39012584704743464</v>
      </c>
      <c r="Q25" s="68">
        <v>2625</v>
      </c>
      <c r="R25" s="68">
        <v>5230</v>
      </c>
      <c r="S25" s="66">
        <v>0.50191204588910132</v>
      </c>
      <c r="T25" s="69">
        <v>15335</v>
      </c>
      <c r="U25" s="68">
        <f t="shared" si="2"/>
        <v>6523</v>
      </c>
      <c r="V25" s="66">
        <f t="shared" si="6"/>
        <v>0.42536680795565701</v>
      </c>
      <c r="W25" s="68">
        <v>3994</v>
      </c>
      <c r="X25" s="68">
        <v>10300</v>
      </c>
      <c r="Y25" s="66">
        <v>0.38776699029126216</v>
      </c>
      <c r="Z25" s="68">
        <v>2529</v>
      </c>
      <c r="AA25" s="68">
        <v>5035</v>
      </c>
      <c r="AB25" s="66">
        <v>0.50228401191658389</v>
      </c>
      <c r="AC25" s="69">
        <v>15322</v>
      </c>
      <c r="AD25" s="68">
        <f t="shared" si="3"/>
        <v>6384</v>
      </c>
      <c r="AE25" s="66">
        <f t="shared" si="7"/>
        <v>0.41665578906148021</v>
      </c>
      <c r="AF25" s="68">
        <v>3965</v>
      </c>
      <c r="AG25" s="68">
        <v>10414</v>
      </c>
      <c r="AH25" s="66">
        <v>0.38073746879201076</v>
      </c>
      <c r="AI25" s="4">
        <v>2419</v>
      </c>
      <c r="AJ25" s="4">
        <v>4908</v>
      </c>
      <c r="AK25" s="66">
        <v>0.49286878565607173</v>
      </c>
      <c r="AL25" s="9">
        <v>14820</v>
      </c>
      <c r="AM25" s="4">
        <v>5784</v>
      </c>
      <c r="AN25" s="66">
        <v>0.39028340080971657</v>
      </c>
      <c r="AO25" s="4">
        <v>3615</v>
      </c>
      <c r="AP25" s="4">
        <v>9953</v>
      </c>
      <c r="AQ25" s="66">
        <v>0.36320707324424795</v>
      </c>
      <c r="AR25" s="4">
        <v>2169</v>
      </c>
      <c r="AS25" s="4">
        <v>4867</v>
      </c>
      <c r="AT25" s="66">
        <v>0.44565440723238137</v>
      </c>
    </row>
    <row r="26" spans="1:46">
      <c r="A26" s="8" t="s">
        <v>322</v>
      </c>
      <c r="B26" s="69">
        <v>580</v>
      </c>
      <c r="C26" s="68">
        <f t="shared" si="0"/>
        <v>220</v>
      </c>
      <c r="D26" s="66">
        <f t="shared" si="4"/>
        <v>0.37931034482758619</v>
      </c>
      <c r="E26" s="68">
        <v>201</v>
      </c>
      <c r="F26" s="68">
        <v>519</v>
      </c>
      <c r="G26" s="66">
        <v>0.38728323699421963</v>
      </c>
      <c r="H26" s="68">
        <v>19</v>
      </c>
      <c r="I26" s="68">
        <v>61</v>
      </c>
      <c r="J26" s="66">
        <v>0.31147540983606559</v>
      </c>
      <c r="K26" s="69">
        <v>596</v>
      </c>
      <c r="L26" s="68">
        <f t="shared" si="1"/>
        <v>204</v>
      </c>
      <c r="M26" s="66">
        <f t="shared" si="5"/>
        <v>0.34228187919463088</v>
      </c>
      <c r="N26" s="68">
        <v>185</v>
      </c>
      <c r="O26" s="68">
        <v>529</v>
      </c>
      <c r="P26" s="66">
        <v>0.34971644612476371</v>
      </c>
      <c r="Q26" s="68">
        <v>19</v>
      </c>
      <c r="R26" s="68">
        <v>67</v>
      </c>
      <c r="S26" s="66">
        <v>0.28358208955223879</v>
      </c>
      <c r="T26" s="69">
        <v>604</v>
      </c>
      <c r="U26" s="68">
        <f t="shared" si="2"/>
        <v>235</v>
      </c>
      <c r="V26" s="66">
        <f t="shared" si="6"/>
        <v>0.38907284768211919</v>
      </c>
      <c r="W26" s="68">
        <v>211</v>
      </c>
      <c r="X26" s="68">
        <v>532</v>
      </c>
      <c r="Y26" s="66">
        <v>0.39661654135338348</v>
      </c>
      <c r="Z26" s="68">
        <v>24</v>
      </c>
      <c r="AA26" s="68">
        <v>72</v>
      </c>
      <c r="AB26" s="66">
        <v>0.33333333333333331</v>
      </c>
      <c r="AC26" s="69">
        <v>595</v>
      </c>
      <c r="AD26" s="68">
        <f t="shared" si="3"/>
        <v>199</v>
      </c>
      <c r="AE26" s="66">
        <f t="shared" si="7"/>
        <v>0.33445378151260502</v>
      </c>
      <c r="AF26" s="68">
        <v>175</v>
      </c>
      <c r="AG26" s="68">
        <v>518</v>
      </c>
      <c r="AH26" s="66">
        <v>0.33783783783783783</v>
      </c>
      <c r="AI26" s="4">
        <v>24</v>
      </c>
      <c r="AJ26" s="4">
        <v>77</v>
      </c>
      <c r="AK26" s="66">
        <v>0.31168831168831168</v>
      </c>
      <c r="AL26" s="9">
        <v>575</v>
      </c>
      <c r="AM26" s="4">
        <v>213</v>
      </c>
      <c r="AN26" s="66">
        <v>0.37043478260869567</v>
      </c>
      <c r="AO26" s="4">
        <v>188</v>
      </c>
      <c r="AP26" s="4">
        <v>495</v>
      </c>
      <c r="AQ26" s="66">
        <v>0.3797979797979798</v>
      </c>
      <c r="AR26" s="4">
        <v>25</v>
      </c>
      <c r="AS26" s="4">
        <v>80</v>
      </c>
      <c r="AT26" s="66">
        <v>0.3125</v>
      </c>
    </row>
    <row r="27" spans="1:46">
      <c r="A27" s="8" t="s">
        <v>34</v>
      </c>
      <c r="B27" s="69">
        <v>1667</v>
      </c>
      <c r="C27" s="68">
        <f t="shared" si="0"/>
        <v>692</v>
      </c>
      <c r="D27" s="66">
        <f t="shared" si="4"/>
        <v>0.41511697660467906</v>
      </c>
      <c r="E27" s="68">
        <v>511</v>
      </c>
      <c r="F27" s="68">
        <v>1228</v>
      </c>
      <c r="G27" s="66">
        <v>0.41612377850162868</v>
      </c>
      <c r="H27" s="68">
        <v>181</v>
      </c>
      <c r="I27" s="68">
        <v>439</v>
      </c>
      <c r="J27" s="66">
        <v>0.41230068337129838</v>
      </c>
      <c r="K27" s="69">
        <v>1455</v>
      </c>
      <c r="L27" s="68">
        <f t="shared" si="1"/>
        <v>611</v>
      </c>
      <c r="M27" s="66">
        <f t="shared" si="5"/>
        <v>0.41993127147766324</v>
      </c>
      <c r="N27" s="68">
        <v>431</v>
      </c>
      <c r="O27" s="68">
        <v>1057</v>
      </c>
      <c r="P27" s="66">
        <v>0.4077578051087985</v>
      </c>
      <c r="Q27" s="68">
        <v>180</v>
      </c>
      <c r="R27" s="68">
        <v>398</v>
      </c>
      <c r="S27" s="66">
        <v>0.45226130653266333</v>
      </c>
      <c r="T27" s="69">
        <v>1483</v>
      </c>
      <c r="U27" s="68">
        <f t="shared" si="2"/>
        <v>671</v>
      </c>
      <c r="V27" s="66">
        <f t="shared" si="6"/>
        <v>0.45246122724207688</v>
      </c>
      <c r="W27" s="68">
        <v>483</v>
      </c>
      <c r="X27" s="68">
        <v>1120</v>
      </c>
      <c r="Y27" s="66">
        <v>0.43125000000000002</v>
      </c>
      <c r="Z27" s="68">
        <v>188</v>
      </c>
      <c r="AA27" s="68">
        <v>363</v>
      </c>
      <c r="AB27" s="66">
        <v>0.51790633608815428</v>
      </c>
      <c r="AC27" s="69">
        <v>1446</v>
      </c>
      <c r="AD27" s="68">
        <f t="shared" si="3"/>
        <v>603</v>
      </c>
      <c r="AE27" s="66">
        <f t="shared" si="7"/>
        <v>0.4170124481327801</v>
      </c>
      <c r="AF27" s="68">
        <v>500</v>
      </c>
      <c r="AG27" s="68">
        <v>1110</v>
      </c>
      <c r="AH27" s="66">
        <v>0.45045045045045046</v>
      </c>
      <c r="AI27" s="4">
        <v>103</v>
      </c>
      <c r="AJ27" s="4">
        <v>336</v>
      </c>
      <c r="AK27" s="66">
        <v>0.30654761904761907</v>
      </c>
      <c r="AL27" s="9">
        <v>1545</v>
      </c>
      <c r="AM27" s="4">
        <v>678</v>
      </c>
      <c r="AN27" s="66">
        <v>0.43883495145631068</v>
      </c>
      <c r="AO27" s="4">
        <v>540</v>
      </c>
      <c r="AP27" s="4">
        <v>1212</v>
      </c>
      <c r="AQ27" s="66">
        <v>0.44554455445544555</v>
      </c>
      <c r="AR27" s="4">
        <v>138</v>
      </c>
      <c r="AS27" s="4">
        <v>333</v>
      </c>
      <c r="AT27" s="66">
        <v>0.4144144144144144</v>
      </c>
    </row>
    <row r="28" spans="1:46">
      <c r="A28" s="8" t="s">
        <v>324</v>
      </c>
      <c r="B28" s="69">
        <v>4514</v>
      </c>
      <c r="C28" s="68">
        <f t="shared" si="0"/>
        <v>1757</v>
      </c>
      <c r="D28" s="66">
        <f t="shared" si="4"/>
        <v>0.38923349579087285</v>
      </c>
      <c r="E28" s="68">
        <v>1082</v>
      </c>
      <c r="F28" s="68">
        <v>3158</v>
      </c>
      <c r="G28" s="66">
        <v>0.34262191260291325</v>
      </c>
      <c r="H28" s="68">
        <v>675</v>
      </c>
      <c r="I28" s="68">
        <v>1356</v>
      </c>
      <c r="J28" s="66">
        <v>0.49778761061946902</v>
      </c>
      <c r="K28" s="69">
        <v>4626</v>
      </c>
      <c r="L28" s="68">
        <f t="shared" si="1"/>
        <v>1873</v>
      </c>
      <c r="M28" s="66">
        <f t="shared" si="5"/>
        <v>0.40488543017725898</v>
      </c>
      <c r="N28" s="68">
        <v>1155</v>
      </c>
      <c r="O28" s="68">
        <v>3211</v>
      </c>
      <c r="P28" s="66">
        <v>0.35970102771722207</v>
      </c>
      <c r="Q28" s="68">
        <v>718</v>
      </c>
      <c r="R28" s="68">
        <v>1415</v>
      </c>
      <c r="S28" s="66">
        <v>0.50742049469964667</v>
      </c>
      <c r="T28" s="69">
        <v>4620</v>
      </c>
      <c r="U28" s="68">
        <f t="shared" si="2"/>
        <v>1808</v>
      </c>
      <c r="V28" s="66">
        <f t="shared" si="6"/>
        <v>0.39134199134199132</v>
      </c>
      <c r="W28" s="68">
        <v>1012</v>
      </c>
      <c r="X28" s="68">
        <v>3015</v>
      </c>
      <c r="Y28" s="66">
        <v>0.33565505804311774</v>
      </c>
      <c r="Z28" s="68">
        <v>796</v>
      </c>
      <c r="AA28" s="68">
        <v>1605</v>
      </c>
      <c r="AB28" s="66">
        <v>0.49595015576323986</v>
      </c>
      <c r="AC28" s="69">
        <v>4648</v>
      </c>
      <c r="AD28" s="68">
        <f t="shared" si="3"/>
        <v>1829</v>
      </c>
      <c r="AE28" s="66">
        <f t="shared" si="7"/>
        <v>0.39350258175559383</v>
      </c>
      <c r="AF28" s="68">
        <v>963</v>
      </c>
      <c r="AG28" s="68">
        <v>2806</v>
      </c>
      <c r="AH28" s="66">
        <v>0.34319315751960083</v>
      </c>
      <c r="AI28" s="4">
        <v>866</v>
      </c>
      <c r="AJ28" s="4">
        <v>1842</v>
      </c>
      <c r="AK28" s="66">
        <v>0.47014115092290987</v>
      </c>
      <c r="AL28" s="9">
        <v>4819</v>
      </c>
      <c r="AM28" s="4">
        <v>1790</v>
      </c>
      <c r="AN28" s="66">
        <v>0.37144635816559451</v>
      </c>
      <c r="AO28" s="4">
        <v>860</v>
      </c>
      <c r="AP28" s="4">
        <v>2917</v>
      </c>
      <c r="AQ28" s="66">
        <v>0.29482344874871441</v>
      </c>
      <c r="AR28" s="4">
        <v>930</v>
      </c>
      <c r="AS28" s="4">
        <v>1902</v>
      </c>
      <c r="AT28" s="66">
        <v>0.48895899053627762</v>
      </c>
    </row>
    <row r="29" spans="1:46">
      <c r="B29" s="69"/>
      <c r="C29" s="68"/>
      <c r="D29" s="66"/>
      <c r="E29" s="68"/>
      <c r="F29" s="68"/>
      <c r="G29" s="66"/>
      <c r="H29" s="68"/>
      <c r="I29" s="68"/>
      <c r="K29" s="69"/>
      <c r="L29" s="68"/>
      <c r="M29" s="66"/>
      <c r="N29" s="68"/>
      <c r="O29" s="68"/>
      <c r="P29" s="66"/>
      <c r="Q29" s="68"/>
      <c r="R29" s="68"/>
      <c r="S29" s="66"/>
      <c r="T29" s="69"/>
      <c r="U29" s="68"/>
      <c r="V29" s="66"/>
      <c r="W29" s="68"/>
      <c r="X29" s="68"/>
      <c r="Z29" s="68"/>
      <c r="AA29" s="68"/>
      <c r="AC29" s="69"/>
      <c r="AD29" s="68"/>
      <c r="AE29" s="66"/>
      <c r="AF29" s="68"/>
      <c r="AG29" s="68"/>
      <c r="AH29" s="66"/>
      <c r="AI29" s="4"/>
      <c r="AJ29" s="4"/>
    </row>
    <row r="30" spans="1:46">
      <c r="A30" s="8" t="s">
        <v>51</v>
      </c>
      <c r="E30" s="68"/>
      <c r="F30" s="68"/>
      <c r="G30" s="66"/>
      <c r="H30" s="68"/>
      <c r="I30" s="68"/>
      <c r="N30" s="68"/>
      <c r="O30" s="68"/>
      <c r="P30" s="66"/>
      <c r="Q30" s="68"/>
      <c r="R30" s="68"/>
      <c r="S30" s="66"/>
      <c r="T30" s="69"/>
      <c r="U30" s="68"/>
      <c r="V30" s="66"/>
      <c r="W30" s="68"/>
      <c r="X30" s="68"/>
      <c r="Z30" s="68"/>
      <c r="AA30" s="68"/>
      <c r="AC30" s="69"/>
      <c r="AD30" s="68"/>
      <c r="AE30" s="66"/>
      <c r="AF30" s="68"/>
      <c r="AG30" s="68"/>
      <c r="AH30" s="66"/>
    </row>
    <row r="31" spans="1:46">
      <c r="P31" s="66"/>
      <c r="Q31" s="68"/>
      <c r="R31" s="68"/>
      <c r="S31" s="66"/>
      <c r="T31" s="69"/>
      <c r="U31" s="68"/>
      <c r="W31" s="68"/>
      <c r="X31" s="68"/>
      <c r="Z31" s="68"/>
      <c r="AA31" s="68"/>
      <c r="AC31" s="69"/>
      <c r="AD31" s="68"/>
      <c r="AH31" s="66"/>
    </row>
    <row r="32" spans="1:46">
      <c r="Q32" s="68"/>
      <c r="R32" s="68"/>
      <c r="W32" s="68"/>
      <c r="X32" s="68"/>
      <c r="Z32" s="68"/>
      <c r="AA32" s="68"/>
    </row>
    <row r="33" spans="17:27">
      <c r="Q33" s="68"/>
      <c r="R33" s="68"/>
      <c r="W33" s="68"/>
      <c r="X33" s="68"/>
      <c r="Z33" s="68"/>
      <c r="AA33" s="68"/>
    </row>
    <row r="34" spans="17:27">
      <c r="Q34" s="68"/>
      <c r="R34" s="68"/>
    </row>
    <row r="35" spans="17:27">
      <c r="Q35" s="68"/>
      <c r="R35" s="68"/>
    </row>
    <row r="36" spans="17:27">
      <c r="Q36" s="68"/>
      <c r="R36" s="68"/>
    </row>
  </sheetData>
  <sheetCalcPr fullCalcOnLoad="1"/>
  <mergeCells count="5">
    <mergeCell ref="B3:J3"/>
    <mergeCell ref="K3:S3"/>
    <mergeCell ref="T3:AB3"/>
    <mergeCell ref="AC3:AK3"/>
    <mergeCell ref="AL3:AT3"/>
  </mergeCell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31"/>
  <sheetViews>
    <sheetView workbookViewId="0">
      <selection activeCell="H4" sqref="H4:M24"/>
    </sheetView>
  </sheetViews>
  <sheetFormatPr baseColWidth="10" defaultColWidth="8.83203125" defaultRowHeight="14"/>
  <cols>
    <col min="2" max="7" width="9.6640625" bestFit="1" customWidth="1"/>
    <col min="8" max="13" width="9.5" bestFit="1" customWidth="1"/>
  </cols>
  <sheetData>
    <row r="1" spans="1:14" ht="15">
      <c r="A1" s="39" t="s">
        <v>68</v>
      </c>
      <c r="B1" s="39"/>
      <c r="C1" s="39"/>
      <c r="D1" s="39"/>
      <c r="E1" s="39"/>
      <c r="F1" s="39"/>
      <c r="G1" s="39"/>
      <c r="H1" s="39"/>
      <c r="I1" s="39"/>
      <c r="J1" s="39"/>
      <c r="K1" s="39"/>
      <c r="L1" s="39"/>
    </row>
    <row r="2" spans="1:14">
      <c r="A2" s="55" t="s">
        <v>301</v>
      </c>
      <c r="B2" s="35" t="s">
        <v>52</v>
      </c>
      <c r="C2" s="35" t="s">
        <v>53</v>
      </c>
      <c r="D2" s="35" t="s">
        <v>54</v>
      </c>
      <c r="E2" s="35" t="s">
        <v>55</v>
      </c>
      <c r="F2" s="35" t="s">
        <v>56</v>
      </c>
      <c r="G2" s="35" t="s">
        <v>57</v>
      </c>
      <c r="H2" t="s">
        <v>58</v>
      </c>
      <c r="I2" t="s">
        <v>59</v>
      </c>
      <c r="J2" t="s">
        <v>60</v>
      </c>
      <c r="K2" t="s">
        <v>61</v>
      </c>
      <c r="L2" t="s">
        <v>62</v>
      </c>
      <c r="M2" t="s">
        <v>57</v>
      </c>
      <c r="N2" t="s">
        <v>0</v>
      </c>
    </row>
    <row r="3" spans="1:14">
      <c r="A3" s="55" t="s">
        <v>303</v>
      </c>
      <c r="B3" s="58">
        <v>1330</v>
      </c>
      <c r="C3" s="58">
        <v>1363</v>
      </c>
      <c r="D3" s="58">
        <v>1407</v>
      </c>
      <c r="E3" s="58">
        <v>1421</v>
      </c>
      <c r="F3" s="58">
        <v>1416</v>
      </c>
      <c r="G3" s="58">
        <v>1410</v>
      </c>
      <c r="H3" s="4">
        <v>1467.6503496503494</v>
      </c>
      <c r="I3" s="4">
        <v>1479.239339752407</v>
      </c>
      <c r="J3" s="4">
        <v>1480.822143174744</v>
      </c>
      <c r="K3" s="4">
        <v>1464.9420731707316</v>
      </c>
      <c r="L3" s="4">
        <v>1438.4858369098713</v>
      </c>
      <c r="M3" s="4">
        <v>1410</v>
      </c>
      <c r="N3" s="33">
        <v>-3.9280711283913056E-2</v>
      </c>
    </row>
    <row r="4" spans="1:14">
      <c r="A4" s="55" t="s">
        <v>304</v>
      </c>
      <c r="B4" s="58">
        <v>1363</v>
      </c>
      <c r="C4" s="58">
        <v>1424</v>
      </c>
      <c r="D4" s="58">
        <v>1476</v>
      </c>
      <c r="E4" s="58">
        <v>1439</v>
      </c>
      <c r="F4" s="58">
        <v>1468</v>
      </c>
      <c r="G4" s="58">
        <v>1471</v>
      </c>
      <c r="H4" s="4">
        <v>1504.0657342657341</v>
      </c>
      <c r="I4" s="4">
        <v>1545.4415405777165</v>
      </c>
      <c r="J4" s="4">
        <v>1553.4424188528233</v>
      </c>
      <c r="K4" s="4">
        <v>1483.4986933797907</v>
      </c>
      <c r="L4" s="4">
        <v>1491.3115879828326</v>
      </c>
      <c r="M4" s="4">
        <v>1471</v>
      </c>
      <c r="N4" s="33">
        <v>-2.1984234805984999E-2</v>
      </c>
    </row>
    <row r="5" spans="1:14">
      <c r="A5" s="55" t="s">
        <v>305</v>
      </c>
      <c r="B5" s="58">
        <v>2020</v>
      </c>
      <c r="C5" s="58">
        <v>1989</v>
      </c>
      <c r="D5" s="58">
        <v>2005</v>
      </c>
      <c r="E5" s="58">
        <v>1956</v>
      </c>
      <c r="F5" s="58">
        <v>1921</v>
      </c>
      <c r="G5" s="58">
        <v>1915</v>
      </c>
      <c r="H5" s="4">
        <v>2229.0629370629367</v>
      </c>
      <c r="I5" s="4">
        <v>2158.6258596973862</v>
      </c>
      <c r="J5" s="4">
        <v>2110.1978657180966</v>
      </c>
      <c r="K5" s="4">
        <v>2016.4860627177698</v>
      </c>
      <c r="L5" s="4">
        <v>1951.5051502145923</v>
      </c>
      <c r="M5" s="4">
        <v>1915</v>
      </c>
      <c r="N5" s="33">
        <v>-0.14089460276826149</v>
      </c>
    </row>
    <row r="6" spans="1:14">
      <c r="A6" s="55" t="s">
        <v>306</v>
      </c>
      <c r="B6" s="58">
        <v>1021</v>
      </c>
      <c r="C6" s="58">
        <v>996</v>
      </c>
      <c r="D6" s="58">
        <v>1024</v>
      </c>
      <c r="E6" s="58">
        <v>1130</v>
      </c>
      <c r="F6" s="58">
        <v>1053</v>
      </c>
      <c r="G6" s="58">
        <v>1155</v>
      </c>
      <c r="H6" s="4">
        <v>1126.6699300699299</v>
      </c>
      <c r="I6" s="4">
        <v>1080.9408528198073</v>
      </c>
      <c r="J6" s="4">
        <v>1077.7269897732324</v>
      </c>
      <c r="K6" s="4">
        <v>1164.9433797909405</v>
      </c>
      <c r="L6" s="4">
        <v>1069.7214592274679</v>
      </c>
      <c r="M6" s="4">
        <v>1155</v>
      </c>
      <c r="N6" s="33">
        <v>2.5144959649639077E-2</v>
      </c>
    </row>
    <row r="7" spans="1:14">
      <c r="A7" s="55" t="s">
        <v>307</v>
      </c>
      <c r="B7" s="58">
        <v>1179</v>
      </c>
      <c r="C7" s="58">
        <v>1283</v>
      </c>
      <c r="D7" s="58">
        <v>1358</v>
      </c>
      <c r="E7" s="58">
        <v>1483</v>
      </c>
      <c r="F7" s="58">
        <v>1391</v>
      </c>
      <c r="G7" s="58">
        <v>1434</v>
      </c>
      <c r="H7" s="4">
        <v>1301.0223776223775</v>
      </c>
      <c r="I7" s="4">
        <v>1392.4167812929848</v>
      </c>
      <c r="J7" s="4">
        <v>1429.2512227656734</v>
      </c>
      <c r="K7" s="4">
        <v>1528.8593205574912</v>
      </c>
      <c r="L7" s="4">
        <v>1413.0888412017168</v>
      </c>
      <c r="M7" s="4">
        <v>1434</v>
      </c>
      <c r="N7" s="33">
        <v>0.10221009620191128</v>
      </c>
    </row>
    <row r="8" spans="1:14">
      <c r="A8" s="55" t="s">
        <v>308</v>
      </c>
      <c r="B8" s="58">
        <v>1239</v>
      </c>
      <c r="C8" s="58">
        <v>1271</v>
      </c>
      <c r="D8" s="58">
        <v>1178</v>
      </c>
      <c r="E8" s="58">
        <v>1179</v>
      </c>
      <c r="F8" s="58">
        <v>1206</v>
      </c>
      <c r="G8" s="58">
        <v>1203</v>
      </c>
      <c r="H8" s="4">
        <v>1367.2321678321678</v>
      </c>
      <c r="I8" s="4">
        <v>1379.3933975240714</v>
      </c>
      <c r="J8" s="4">
        <v>1239.8070253445974</v>
      </c>
      <c r="K8" s="4">
        <v>1215.4586236933796</v>
      </c>
      <c r="L8" s="4">
        <v>1225.1510729613735</v>
      </c>
      <c r="M8" s="4">
        <v>1203</v>
      </c>
      <c r="N8" s="33">
        <v>-0.12012017541436884</v>
      </c>
    </row>
    <row r="9" spans="1:14">
      <c r="A9" s="55" t="s">
        <v>309</v>
      </c>
      <c r="B9" s="58">
        <v>1523</v>
      </c>
      <c r="C9" s="58">
        <v>1515</v>
      </c>
      <c r="D9" s="58">
        <v>1749</v>
      </c>
      <c r="E9" s="58">
        <v>1813</v>
      </c>
      <c r="F9" s="58">
        <v>1642</v>
      </c>
      <c r="G9" s="58">
        <v>1774</v>
      </c>
      <c r="H9" s="4">
        <v>1680.6251748251748</v>
      </c>
      <c r="I9" s="4">
        <v>1644.2022008253093</v>
      </c>
      <c r="J9" s="4">
        <v>1840.7661182747886</v>
      </c>
      <c r="K9" s="4">
        <v>1869.0640243902437</v>
      </c>
      <c r="L9" s="4">
        <v>1668.0746781115881</v>
      </c>
      <c r="M9" s="4">
        <v>1774</v>
      </c>
      <c r="N9" s="33">
        <v>5.555957781278531E-2</v>
      </c>
    </row>
    <row r="10" spans="1:14">
      <c r="A10" s="55" t="s">
        <v>310</v>
      </c>
      <c r="B10" s="58">
        <v>1497</v>
      </c>
      <c r="C10" s="58">
        <v>1562</v>
      </c>
      <c r="D10" s="58">
        <v>1632</v>
      </c>
      <c r="E10" s="58">
        <v>1675</v>
      </c>
      <c r="F10" s="58">
        <v>1584</v>
      </c>
      <c r="G10" s="58">
        <v>1565</v>
      </c>
      <c r="H10" s="4">
        <v>1651.9342657342656</v>
      </c>
      <c r="I10" s="4">
        <v>1695.2104539202201</v>
      </c>
      <c r="J10" s="4">
        <v>1717.6273899510891</v>
      </c>
      <c r="K10" s="4">
        <v>1726.7966027874563</v>
      </c>
      <c r="L10" s="4">
        <v>1609.1536480686696</v>
      </c>
      <c r="M10" s="4">
        <v>1565</v>
      </c>
      <c r="N10" s="33">
        <v>-5.2625741554930675E-2</v>
      </c>
    </row>
    <row r="11" spans="1:14">
      <c r="A11" s="55" t="s">
        <v>311</v>
      </c>
      <c r="B11" s="58">
        <v>1594</v>
      </c>
      <c r="C11" s="58">
        <v>1661</v>
      </c>
      <c r="D11" s="58">
        <v>1771</v>
      </c>
      <c r="E11" s="58">
        <v>1660</v>
      </c>
      <c r="F11" s="58">
        <v>1497</v>
      </c>
      <c r="G11" s="58">
        <v>1523</v>
      </c>
      <c r="H11" s="4">
        <v>1758.9734265734264</v>
      </c>
      <c r="I11" s="4">
        <v>1802.653370013755</v>
      </c>
      <c r="J11" s="4">
        <v>1863.9204090706978</v>
      </c>
      <c r="K11" s="4">
        <v>1711.3327526132402</v>
      </c>
      <c r="L11" s="4">
        <v>1520.7721030042919</v>
      </c>
      <c r="M11" s="4">
        <v>1523</v>
      </c>
      <c r="N11" s="33">
        <v>-0.13415405998094876</v>
      </c>
    </row>
    <row r="12" spans="1:14">
      <c r="A12" s="55" t="s">
        <v>312</v>
      </c>
      <c r="B12" s="58">
        <v>1282</v>
      </c>
      <c r="C12" s="58">
        <v>1469</v>
      </c>
      <c r="D12" s="58">
        <v>1483</v>
      </c>
      <c r="E12" s="58">
        <v>1473</v>
      </c>
      <c r="F12" s="58">
        <v>1304</v>
      </c>
      <c r="G12" s="58">
        <v>1387</v>
      </c>
      <c r="H12" s="4">
        <v>1414.6825174825174</v>
      </c>
      <c r="I12" s="4">
        <v>1594.2792297111416</v>
      </c>
      <c r="J12" s="4">
        <v>1560.8096931969762</v>
      </c>
      <c r="K12" s="4">
        <v>1518.5500871080137</v>
      </c>
      <c r="L12" s="4">
        <v>1324.7072961373392</v>
      </c>
      <c r="M12" s="4">
        <v>1387</v>
      </c>
      <c r="N12" s="33">
        <v>-1.9568007054882878E-2</v>
      </c>
    </row>
    <row r="13" spans="1:14">
      <c r="A13" s="55" t="s">
        <v>313</v>
      </c>
      <c r="B13" s="58">
        <v>1559</v>
      </c>
      <c r="C13" s="58">
        <v>1620</v>
      </c>
      <c r="D13" s="58">
        <v>1649</v>
      </c>
      <c r="E13" s="58">
        <v>1567</v>
      </c>
      <c r="F13" s="58">
        <v>1506</v>
      </c>
      <c r="G13" s="58">
        <v>1426</v>
      </c>
      <c r="H13" s="4">
        <v>1720.3510489510488</v>
      </c>
      <c r="I13" s="4">
        <v>1758.1568088033011</v>
      </c>
      <c r="J13" s="4">
        <v>1735.5193419297464</v>
      </c>
      <c r="K13" s="4">
        <v>1615.4568815331008</v>
      </c>
      <c r="L13" s="4">
        <v>1529.9150214592275</v>
      </c>
      <c r="M13" s="4">
        <v>1426</v>
      </c>
      <c r="N13" s="33">
        <v>-0.17109940969927256</v>
      </c>
    </row>
    <row r="14" spans="1:14">
      <c r="A14" s="55" t="s">
        <v>314</v>
      </c>
      <c r="B14" s="58">
        <v>1667</v>
      </c>
      <c r="C14" s="58">
        <v>1769</v>
      </c>
      <c r="D14" s="58">
        <v>1845</v>
      </c>
      <c r="E14" s="58">
        <v>1750</v>
      </c>
      <c r="F14" s="58">
        <v>1667</v>
      </c>
      <c r="G14" s="58">
        <v>1604</v>
      </c>
      <c r="H14" s="4">
        <v>1839.5286713286712</v>
      </c>
      <c r="I14" s="4">
        <v>1919.863823933975</v>
      </c>
      <c r="J14" s="4">
        <v>1941.803023566029</v>
      </c>
      <c r="K14" s="4">
        <v>1804.1158536585365</v>
      </c>
      <c r="L14" s="4">
        <v>1693.4716738197426</v>
      </c>
      <c r="M14" s="4">
        <v>1604</v>
      </c>
      <c r="N14" s="33">
        <v>-0.12803751036864863</v>
      </c>
    </row>
    <row r="15" spans="1:14">
      <c r="A15" s="55" t="s">
        <v>315</v>
      </c>
      <c r="B15" s="58">
        <v>1583</v>
      </c>
      <c r="C15" s="58">
        <v>1594</v>
      </c>
      <c r="D15" s="58">
        <v>1696</v>
      </c>
      <c r="E15" s="58">
        <v>1594</v>
      </c>
      <c r="F15" s="58">
        <v>1593</v>
      </c>
      <c r="G15" s="58">
        <v>1540</v>
      </c>
      <c r="H15" s="4">
        <v>1746.8349650349649</v>
      </c>
      <c r="I15" s="4">
        <v>1729.939477303989</v>
      </c>
      <c r="J15" s="4">
        <v>1784.9853268119161</v>
      </c>
      <c r="K15" s="4">
        <v>1643.2918118466898</v>
      </c>
      <c r="L15" s="4">
        <v>1618.2965665236052</v>
      </c>
      <c r="M15" s="4">
        <v>1540</v>
      </c>
      <c r="N15" s="33">
        <v>-0.11840555586247085</v>
      </c>
    </row>
    <row r="16" spans="1:14">
      <c r="A16" s="55" t="s">
        <v>316</v>
      </c>
      <c r="B16" s="58">
        <v>1416</v>
      </c>
      <c r="C16" s="58">
        <v>1418</v>
      </c>
      <c r="D16" s="58">
        <v>1350</v>
      </c>
      <c r="E16" s="58">
        <v>1284</v>
      </c>
      <c r="F16" s="58">
        <v>1250</v>
      </c>
      <c r="G16" s="58">
        <v>1199</v>
      </c>
      <c r="H16" s="4">
        <v>1562.5510489510489</v>
      </c>
      <c r="I16" s="4">
        <v>1538.9298486932598</v>
      </c>
      <c r="J16" s="4">
        <v>1420.8314806580699</v>
      </c>
      <c r="K16" s="4">
        <v>1323.7055749128917</v>
      </c>
      <c r="L16" s="4">
        <v>1269.8497854077254</v>
      </c>
      <c r="M16" s="4">
        <v>1199</v>
      </c>
      <c r="N16" s="33">
        <v>-0.23266506985170382</v>
      </c>
    </row>
    <row r="17" spans="1:14">
      <c r="A17" s="55" t="s">
        <v>317</v>
      </c>
      <c r="B17" s="58">
        <v>946</v>
      </c>
      <c r="C17" s="58">
        <v>1044</v>
      </c>
      <c r="D17" s="58">
        <v>1092</v>
      </c>
      <c r="E17" s="58">
        <v>1170</v>
      </c>
      <c r="F17" s="58">
        <v>1201</v>
      </c>
      <c r="G17" s="58">
        <v>1146</v>
      </c>
      <c r="H17" s="4">
        <v>1043.9076923076923</v>
      </c>
      <c r="I17" s="4">
        <v>1133.0343878954607</v>
      </c>
      <c r="J17" s="4">
        <v>1149.2947976878611</v>
      </c>
      <c r="K17" s="4">
        <v>1206.1803135888501</v>
      </c>
      <c r="L17" s="4">
        <v>1220.0716738197425</v>
      </c>
      <c r="M17" s="4">
        <v>1146</v>
      </c>
      <c r="N17" s="33">
        <v>9.7798213812008164E-2</v>
      </c>
    </row>
    <row r="18" spans="1:14">
      <c r="A18" s="55" t="s">
        <v>318</v>
      </c>
      <c r="B18" s="58">
        <v>2233</v>
      </c>
      <c r="C18" s="58">
        <v>2021</v>
      </c>
      <c r="D18" s="58">
        <v>1984</v>
      </c>
      <c r="E18" s="58">
        <v>2004</v>
      </c>
      <c r="F18" s="58">
        <v>1704</v>
      </c>
      <c r="G18" s="58">
        <v>1706</v>
      </c>
      <c r="H18" s="4">
        <v>2464.1076923076921</v>
      </c>
      <c r="I18" s="4">
        <v>2193.3548830811551</v>
      </c>
      <c r="J18" s="4">
        <v>2088.0960426856377</v>
      </c>
      <c r="K18" s="4">
        <v>2065.9703832752612</v>
      </c>
      <c r="L18" s="4">
        <v>1731.0592274678113</v>
      </c>
      <c r="M18" s="4">
        <v>1706</v>
      </c>
      <c r="N18" s="33">
        <v>-0.30766012973958423</v>
      </c>
    </row>
    <row r="19" spans="1:14">
      <c r="A19" s="55" t="s">
        <v>319</v>
      </c>
      <c r="B19" s="58">
        <v>1139</v>
      </c>
      <c r="C19" s="58">
        <v>1143</v>
      </c>
      <c r="D19" s="58">
        <v>1311</v>
      </c>
      <c r="E19" s="58">
        <v>1257</v>
      </c>
      <c r="F19" s="58">
        <v>1288</v>
      </c>
      <c r="G19" s="58">
        <v>1390</v>
      </c>
      <c r="H19" s="4">
        <v>1256.8825174825174</v>
      </c>
      <c r="I19" s="4">
        <v>1240.4773039889958</v>
      </c>
      <c r="J19" s="4">
        <v>1379.7852378835037</v>
      </c>
      <c r="K19" s="4">
        <v>1295.870644599303</v>
      </c>
      <c r="L19" s="4">
        <v>1308.4532188841201</v>
      </c>
      <c r="M19" s="4">
        <v>1390</v>
      </c>
      <c r="N19" s="33">
        <v>0.10591083945070004</v>
      </c>
    </row>
    <row r="20" spans="1:14">
      <c r="A20" s="55" t="s">
        <v>320</v>
      </c>
      <c r="B20" s="58">
        <v>1466</v>
      </c>
      <c r="C20" s="58">
        <v>1350</v>
      </c>
      <c r="D20" s="58">
        <v>1469</v>
      </c>
      <c r="E20" s="58">
        <v>1654</v>
      </c>
      <c r="F20" s="58">
        <v>1553</v>
      </c>
      <c r="G20" s="58">
        <v>1273</v>
      </c>
      <c r="H20" s="4">
        <v>1617.725874125874</v>
      </c>
      <c r="I20" s="4">
        <v>1465.130674002751</v>
      </c>
      <c r="J20" s="4">
        <v>1546.0751445086703</v>
      </c>
      <c r="K20" s="4">
        <v>1705.1472125435539</v>
      </c>
      <c r="L20" s="4">
        <v>1577.6613733905581</v>
      </c>
      <c r="M20" s="4">
        <v>1273</v>
      </c>
      <c r="N20" s="33">
        <v>-0.2130928852900644</v>
      </c>
    </row>
    <row r="21" spans="1:14">
      <c r="A21" s="55" t="s">
        <v>321</v>
      </c>
      <c r="B21" s="58">
        <v>968</v>
      </c>
      <c r="C21" s="58">
        <v>968</v>
      </c>
      <c r="D21" s="58">
        <v>1049</v>
      </c>
      <c r="E21" s="58">
        <v>1080</v>
      </c>
      <c r="F21" s="58">
        <v>1091</v>
      </c>
      <c r="G21" s="58">
        <v>1102</v>
      </c>
      <c r="H21" s="4">
        <v>1068.1846153846152</v>
      </c>
      <c r="I21" s="4">
        <v>1050.5529573590095</v>
      </c>
      <c r="J21" s="4">
        <v>1104.0386838594929</v>
      </c>
      <c r="K21" s="4">
        <v>1113.3972125435539</v>
      </c>
      <c r="L21" s="4">
        <v>1108.3248927038626</v>
      </c>
      <c r="M21" s="4">
        <v>1102</v>
      </c>
      <c r="N21" s="33">
        <v>3.1656872911625944E-2</v>
      </c>
    </row>
    <row r="22" spans="1:14">
      <c r="A22" s="55" t="s">
        <v>322</v>
      </c>
      <c r="B22" s="58">
        <v>1939</v>
      </c>
      <c r="C22" s="58">
        <v>1879</v>
      </c>
      <c r="D22" s="58">
        <v>1897</v>
      </c>
      <c r="E22" s="58">
        <v>1958</v>
      </c>
      <c r="F22" s="58">
        <v>1811</v>
      </c>
      <c r="G22" s="58">
        <v>1760</v>
      </c>
      <c r="H22" s="4">
        <v>2139.6797202797202</v>
      </c>
      <c r="I22" s="4">
        <v>2039.2448418156807</v>
      </c>
      <c r="J22" s="4">
        <v>1996.5313472654511</v>
      </c>
      <c r="K22" s="4">
        <v>2018.5479094076652</v>
      </c>
      <c r="L22" s="4">
        <v>1839.7583690987126</v>
      </c>
      <c r="M22" s="4">
        <v>1760</v>
      </c>
      <c r="N22" s="33">
        <v>-0.17744698736037218</v>
      </c>
    </row>
    <row r="23" spans="1:14">
      <c r="A23" s="55" t="s">
        <v>323</v>
      </c>
      <c r="B23" s="58">
        <v>1258</v>
      </c>
      <c r="C23" s="58">
        <v>1435</v>
      </c>
      <c r="D23" s="58">
        <v>1454</v>
      </c>
      <c r="E23" s="58">
        <v>1575</v>
      </c>
      <c r="F23" s="58">
        <v>1834</v>
      </c>
      <c r="G23" s="58">
        <v>1534</v>
      </c>
      <c r="H23" s="4">
        <v>1388.1986013986013</v>
      </c>
      <c r="I23" s="4">
        <v>1557.3796423658871</v>
      </c>
      <c r="J23" s="4">
        <v>1530.288128056914</v>
      </c>
      <c r="K23" s="4">
        <v>1623.7042682926829</v>
      </c>
      <c r="L23" s="4">
        <v>1863.1236051502146</v>
      </c>
      <c r="M23" s="4">
        <v>1534</v>
      </c>
      <c r="N23" s="33">
        <v>0.10502920724347703</v>
      </c>
    </row>
    <row r="24" spans="1:14">
      <c r="A24" s="55" t="s">
        <v>324</v>
      </c>
      <c r="B24" s="58">
        <v>1144</v>
      </c>
      <c r="C24" s="58">
        <v>1189</v>
      </c>
      <c r="D24" s="58">
        <v>1179</v>
      </c>
      <c r="E24" s="58">
        <v>1173</v>
      </c>
      <c r="F24" s="58">
        <v>1106</v>
      </c>
      <c r="G24" s="58">
        <v>1087</v>
      </c>
      <c r="H24" s="4">
        <v>1262.3999999999999</v>
      </c>
      <c r="I24" s="4">
        <v>1290.4002751031637</v>
      </c>
      <c r="J24" s="4">
        <v>1240.8594931080479</v>
      </c>
      <c r="K24" s="4">
        <v>1209.2730836236933</v>
      </c>
      <c r="L24" s="4">
        <v>1123.5630901287554</v>
      </c>
      <c r="M24" s="4">
        <v>1087</v>
      </c>
      <c r="N24" s="33">
        <v>-0.13894169835234466</v>
      </c>
    </row>
    <row r="25" spans="1:14">
      <c r="A25" s="46" t="s">
        <v>69</v>
      </c>
      <c r="B25" s="56">
        <v>946</v>
      </c>
      <c r="C25" s="56">
        <v>968</v>
      </c>
      <c r="D25" s="56">
        <v>1024</v>
      </c>
      <c r="E25" s="56">
        <v>1080</v>
      </c>
      <c r="F25" s="56">
        <v>1053</v>
      </c>
      <c r="G25" s="56">
        <v>1087</v>
      </c>
      <c r="H25" s="4">
        <v>1043.9076923076923</v>
      </c>
      <c r="I25" s="4">
        <v>1050.5529573590095</v>
      </c>
      <c r="J25" s="4">
        <v>1077.7269897732324</v>
      </c>
      <c r="K25" s="4">
        <v>1113.3972125435539</v>
      </c>
      <c r="L25" s="4">
        <v>1069.7214592274679</v>
      </c>
      <c r="M25" s="4">
        <v>1087</v>
      </c>
      <c r="N25" s="33">
        <v>-0.30766012973958423</v>
      </c>
    </row>
    <row r="26" spans="1:14">
      <c r="A26" s="46" t="s">
        <v>70</v>
      </c>
      <c r="B26" s="56">
        <v>2233</v>
      </c>
      <c r="C26" s="56">
        <v>2021</v>
      </c>
      <c r="D26" s="56">
        <v>2005</v>
      </c>
      <c r="E26" s="56">
        <v>2004</v>
      </c>
      <c r="F26" s="56">
        <v>1921</v>
      </c>
      <c r="G26" s="56">
        <v>1915</v>
      </c>
      <c r="H26" s="4">
        <v>2464.1076923076921</v>
      </c>
      <c r="I26" s="4">
        <v>2193.3548830811551</v>
      </c>
      <c r="J26" s="4">
        <v>2110.1978657180966</v>
      </c>
      <c r="K26" s="4">
        <v>2065.9703832752612</v>
      </c>
      <c r="L26" s="4">
        <v>1951.5051502145923</v>
      </c>
      <c r="M26" s="4">
        <v>1915</v>
      </c>
      <c r="N26" s="33">
        <v>0.10591083945070004</v>
      </c>
    </row>
    <row r="27" spans="1:14">
      <c r="A27" s="46" t="s">
        <v>71</v>
      </c>
      <c r="B27" s="56">
        <v>1287</v>
      </c>
      <c r="C27" s="56">
        <v>1053</v>
      </c>
      <c r="D27" s="56">
        <v>981</v>
      </c>
      <c r="E27" s="56">
        <v>924</v>
      </c>
      <c r="F27" s="56">
        <v>868</v>
      </c>
      <c r="G27" s="56">
        <v>828</v>
      </c>
      <c r="H27" s="4">
        <v>1420.1999999999998</v>
      </c>
      <c r="I27" s="4">
        <v>1142.8019257221456</v>
      </c>
      <c r="J27" s="4">
        <v>1032.4708759448642</v>
      </c>
      <c r="K27" s="4">
        <v>952.57317073170725</v>
      </c>
      <c r="L27" s="4">
        <v>881.78369098712437</v>
      </c>
      <c r="M27" s="4">
        <v>828</v>
      </c>
    </row>
    <row r="28" spans="1:14">
      <c r="H28" s="4"/>
      <c r="I28" s="4"/>
      <c r="J28" s="4"/>
      <c r="K28" s="4"/>
      <c r="L28" s="4"/>
      <c r="M28" s="4"/>
    </row>
    <row r="30" spans="1:14">
      <c r="A30" s="55" t="s">
        <v>1</v>
      </c>
    </row>
    <row r="31" spans="1:14">
      <c r="A31" t="s">
        <v>2</v>
      </c>
    </row>
  </sheetData>
  <sheetCalcPr fullCalcOnLoad="1"/>
  <conditionalFormatting sqref="N3:N24">
    <cfRule type="cellIs" dxfId="0" priority="1" operator="lessThan">
      <formula>0</formula>
    </cfRule>
  </conditionalFormatting>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7"/>
  <sheetViews>
    <sheetView workbookViewId="0">
      <selection sqref="A1:XFD1"/>
    </sheetView>
  </sheetViews>
  <sheetFormatPr baseColWidth="10" defaultColWidth="8.83203125" defaultRowHeight="14"/>
  <cols>
    <col min="2" max="2" width="11.5" bestFit="1" customWidth="1"/>
    <col min="7" max="11" width="10.5" bestFit="1" customWidth="1"/>
  </cols>
  <sheetData>
    <row r="1" spans="1:12" ht="15">
      <c r="A1" s="72" t="s">
        <v>10</v>
      </c>
      <c r="B1" s="72"/>
      <c r="C1" s="72"/>
      <c r="D1" s="72"/>
      <c r="E1" s="72"/>
      <c r="F1" s="72"/>
      <c r="G1" s="72"/>
      <c r="H1" s="72"/>
      <c r="I1" s="72"/>
      <c r="J1" s="72"/>
      <c r="K1" s="72"/>
      <c r="L1" s="72"/>
    </row>
    <row r="2" spans="1:12" ht="15">
      <c r="A2" s="64"/>
      <c r="B2" s="82" t="s">
        <v>21</v>
      </c>
      <c r="C2" s="82"/>
      <c r="D2" s="82"/>
      <c r="E2" s="82"/>
      <c r="F2" s="82"/>
      <c r="G2" s="82" t="s">
        <v>22</v>
      </c>
      <c r="H2" s="82"/>
      <c r="I2" s="82"/>
      <c r="J2" s="82"/>
      <c r="K2" s="82"/>
      <c r="L2" s="64"/>
    </row>
    <row r="3" spans="1:12">
      <c r="A3" s="2" t="s">
        <v>301</v>
      </c>
      <c r="B3">
        <v>2009</v>
      </c>
      <c r="C3">
        <v>2010</v>
      </c>
      <c r="D3">
        <v>2011</v>
      </c>
      <c r="E3">
        <v>2012</v>
      </c>
      <c r="F3">
        <v>2013</v>
      </c>
      <c r="G3">
        <v>2009</v>
      </c>
      <c r="H3">
        <v>2010</v>
      </c>
      <c r="I3">
        <v>2011</v>
      </c>
      <c r="J3">
        <v>2012</v>
      </c>
      <c r="K3">
        <v>2013</v>
      </c>
    </row>
    <row r="4" spans="1:12">
      <c r="A4" s="2" t="s">
        <v>303</v>
      </c>
      <c r="B4" s="4">
        <v>247000</v>
      </c>
      <c r="C4" s="4">
        <v>235000</v>
      </c>
      <c r="D4" s="4">
        <v>216000</v>
      </c>
      <c r="E4" s="4">
        <v>240000</v>
      </c>
      <c r="F4" s="4">
        <v>232000</v>
      </c>
      <c r="G4" s="4">
        <v>27694</v>
      </c>
      <c r="H4" s="4">
        <v>17894</v>
      </c>
      <c r="I4" s="4">
        <v>27762</v>
      </c>
      <c r="J4" s="4">
        <v>28207</v>
      </c>
      <c r="K4" s="4">
        <v>26495</v>
      </c>
    </row>
    <row r="5" spans="1:12">
      <c r="A5" s="2" t="s">
        <v>304</v>
      </c>
      <c r="B5" s="4">
        <v>215000</v>
      </c>
      <c r="C5" s="4">
        <v>233000</v>
      </c>
      <c r="D5" s="4">
        <v>235000</v>
      </c>
      <c r="E5" s="4">
        <v>179900</v>
      </c>
      <c r="F5" s="59">
        <v>0</v>
      </c>
      <c r="G5">
        <v>29</v>
      </c>
      <c r="H5">
        <v>29</v>
      </c>
      <c r="I5">
        <v>28</v>
      </c>
      <c r="J5">
        <v>47</v>
      </c>
      <c r="K5">
        <v>0</v>
      </c>
    </row>
    <row r="6" spans="1:12">
      <c r="A6" s="2" t="s">
        <v>305</v>
      </c>
      <c r="B6" s="4">
        <v>343000</v>
      </c>
      <c r="C6" s="4">
        <v>334950</v>
      </c>
      <c r="D6" s="4">
        <v>322250</v>
      </c>
      <c r="E6" s="4">
        <v>315000</v>
      </c>
      <c r="F6" s="59">
        <v>0</v>
      </c>
      <c r="G6">
        <v>114</v>
      </c>
      <c r="H6">
        <v>96</v>
      </c>
      <c r="I6">
        <v>104</v>
      </c>
      <c r="J6">
        <v>145</v>
      </c>
      <c r="K6">
        <v>0</v>
      </c>
    </row>
    <row r="7" spans="1:12">
      <c r="A7" s="2" t="s">
        <v>306</v>
      </c>
      <c r="B7" s="4">
        <v>197000</v>
      </c>
      <c r="C7" s="4">
        <v>195000</v>
      </c>
      <c r="D7" s="4">
        <v>210000</v>
      </c>
      <c r="E7" s="59">
        <v>0</v>
      </c>
      <c r="F7" s="4">
        <v>171500</v>
      </c>
      <c r="G7">
        <v>19</v>
      </c>
      <c r="H7">
        <v>5</v>
      </c>
      <c r="I7">
        <v>12</v>
      </c>
      <c r="J7">
        <v>0</v>
      </c>
      <c r="K7">
        <v>19</v>
      </c>
    </row>
    <row r="8" spans="1:12">
      <c r="A8" s="2" t="s">
        <v>307</v>
      </c>
      <c r="B8" s="4">
        <v>220000</v>
      </c>
      <c r="C8" s="59">
        <v>0</v>
      </c>
      <c r="D8" s="4">
        <v>180000</v>
      </c>
      <c r="E8" s="4">
        <v>167000</v>
      </c>
      <c r="F8" s="4">
        <v>242250</v>
      </c>
      <c r="G8">
        <v>20</v>
      </c>
      <c r="H8">
        <v>0</v>
      </c>
      <c r="I8">
        <v>13</v>
      </c>
      <c r="J8">
        <v>23</v>
      </c>
      <c r="K8">
        <v>18</v>
      </c>
    </row>
    <row r="9" spans="1:12">
      <c r="A9" s="2" t="s">
        <v>308</v>
      </c>
      <c r="B9" s="4">
        <v>510000</v>
      </c>
      <c r="C9" s="4">
        <v>385000</v>
      </c>
      <c r="D9" s="59">
        <v>0</v>
      </c>
      <c r="E9" s="4">
        <v>305000</v>
      </c>
      <c r="F9" s="4">
        <v>390000</v>
      </c>
      <c r="G9">
        <v>13</v>
      </c>
      <c r="H9">
        <v>17</v>
      </c>
      <c r="I9">
        <v>0</v>
      </c>
      <c r="J9">
        <v>25</v>
      </c>
      <c r="K9">
        <v>23</v>
      </c>
    </row>
    <row r="10" spans="1:12">
      <c r="A10" s="2" t="s">
        <v>309</v>
      </c>
      <c r="B10" s="4">
        <v>295000</v>
      </c>
      <c r="C10" s="4">
        <v>310000</v>
      </c>
      <c r="D10" s="4">
        <v>281250</v>
      </c>
      <c r="E10" s="59">
        <v>0</v>
      </c>
      <c r="F10" s="4">
        <v>285000</v>
      </c>
      <c r="G10">
        <v>49</v>
      </c>
      <c r="H10">
        <v>50</v>
      </c>
      <c r="I10">
        <v>42</v>
      </c>
      <c r="J10">
        <v>0</v>
      </c>
      <c r="K10">
        <v>51</v>
      </c>
    </row>
    <row r="11" spans="1:12">
      <c r="A11" s="2" t="s">
        <v>310</v>
      </c>
      <c r="B11" s="4">
        <v>202500</v>
      </c>
      <c r="C11" s="4">
        <v>222500</v>
      </c>
      <c r="D11" s="4">
        <v>195000</v>
      </c>
      <c r="E11" s="4">
        <v>168000</v>
      </c>
      <c r="F11" s="4">
        <v>190000</v>
      </c>
      <c r="G11">
        <v>22</v>
      </c>
      <c r="H11">
        <v>8</v>
      </c>
      <c r="I11">
        <v>17</v>
      </c>
      <c r="J11">
        <v>23</v>
      </c>
      <c r="K11">
        <v>15</v>
      </c>
    </row>
    <row r="12" spans="1:12">
      <c r="A12" s="2" t="s">
        <v>311</v>
      </c>
      <c r="B12" s="4">
        <v>210450</v>
      </c>
      <c r="C12" s="4">
        <v>250000</v>
      </c>
      <c r="D12" s="4">
        <v>200000</v>
      </c>
      <c r="E12" s="4">
        <v>210000</v>
      </c>
      <c r="F12" s="59">
        <v>0</v>
      </c>
      <c r="G12">
        <v>60</v>
      </c>
      <c r="H12">
        <v>29</v>
      </c>
      <c r="I12">
        <v>40</v>
      </c>
      <c r="J12">
        <v>75</v>
      </c>
      <c r="K12">
        <v>0</v>
      </c>
    </row>
    <row r="13" spans="1:12">
      <c r="A13" s="2" t="s">
        <v>312</v>
      </c>
      <c r="B13" s="4">
        <v>375000</v>
      </c>
      <c r="C13" s="4">
        <v>330000</v>
      </c>
      <c r="D13" s="4">
        <v>225000</v>
      </c>
      <c r="E13" s="4">
        <v>272450</v>
      </c>
      <c r="F13" s="59">
        <v>0</v>
      </c>
      <c r="G13">
        <v>36</v>
      </c>
      <c r="H13">
        <v>32</v>
      </c>
      <c r="I13">
        <v>39</v>
      </c>
      <c r="J13">
        <v>52</v>
      </c>
      <c r="K13">
        <v>0</v>
      </c>
    </row>
    <row r="14" spans="1:12">
      <c r="A14" s="2" t="s">
        <v>313</v>
      </c>
      <c r="B14" s="4">
        <v>250000</v>
      </c>
      <c r="C14" s="4">
        <v>270000</v>
      </c>
      <c r="D14" s="4">
        <v>230000</v>
      </c>
      <c r="E14" s="4">
        <v>250000</v>
      </c>
      <c r="F14" s="59">
        <v>0</v>
      </c>
      <c r="G14">
        <v>87</v>
      </c>
      <c r="H14">
        <v>75</v>
      </c>
      <c r="I14">
        <v>76</v>
      </c>
      <c r="J14">
        <v>107</v>
      </c>
      <c r="K14">
        <v>0</v>
      </c>
    </row>
    <row r="15" spans="1:12">
      <c r="A15" s="2" t="s">
        <v>314</v>
      </c>
      <c r="B15" s="4">
        <v>265000</v>
      </c>
      <c r="C15" s="4">
        <v>271250</v>
      </c>
      <c r="D15" s="4">
        <v>210000</v>
      </c>
      <c r="E15" s="4">
        <v>177500</v>
      </c>
      <c r="F15" s="4">
        <v>270000</v>
      </c>
      <c r="G15">
        <v>28</v>
      </c>
      <c r="H15">
        <v>16</v>
      </c>
      <c r="I15">
        <v>21</v>
      </c>
      <c r="J15">
        <v>37</v>
      </c>
      <c r="K15">
        <v>41</v>
      </c>
    </row>
    <row r="16" spans="1:12">
      <c r="A16" s="2" t="s">
        <v>315</v>
      </c>
      <c r="B16" s="4">
        <v>234950</v>
      </c>
      <c r="C16" s="4">
        <v>260000</v>
      </c>
      <c r="D16" s="4">
        <v>227000</v>
      </c>
      <c r="E16" s="4">
        <v>261250</v>
      </c>
      <c r="F16" s="59">
        <v>0</v>
      </c>
      <c r="G16">
        <v>66</v>
      </c>
      <c r="H16">
        <v>53</v>
      </c>
      <c r="I16">
        <v>78</v>
      </c>
      <c r="J16">
        <v>82</v>
      </c>
      <c r="K16">
        <v>0</v>
      </c>
    </row>
    <row r="17" spans="1:11">
      <c r="A17" s="2" t="s">
        <v>316</v>
      </c>
      <c r="B17" s="4">
        <v>323700</v>
      </c>
      <c r="C17" s="4">
        <v>290607</v>
      </c>
      <c r="D17" s="4">
        <v>143000</v>
      </c>
      <c r="E17" s="4">
        <v>250000</v>
      </c>
      <c r="F17" s="59">
        <v>0</v>
      </c>
      <c r="G17">
        <v>24</v>
      </c>
      <c r="H17">
        <v>17</v>
      </c>
      <c r="I17">
        <v>17</v>
      </c>
      <c r="J17">
        <v>23</v>
      </c>
      <c r="K17">
        <v>0</v>
      </c>
    </row>
    <row r="18" spans="1:11">
      <c r="A18" s="2" t="s">
        <v>317</v>
      </c>
      <c r="B18" s="4">
        <v>159500</v>
      </c>
      <c r="C18" s="4">
        <v>168000</v>
      </c>
      <c r="D18" s="4">
        <v>151800</v>
      </c>
      <c r="E18" s="59">
        <v>0</v>
      </c>
      <c r="F18" s="4">
        <v>150000</v>
      </c>
      <c r="G18">
        <v>30</v>
      </c>
      <c r="H18">
        <v>17</v>
      </c>
      <c r="I18">
        <v>32</v>
      </c>
      <c r="J18">
        <v>0</v>
      </c>
      <c r="K18">
        <v>37</v>
      </c>
    </row>
    <row r="19" spans="1:11">
      <c r="A19" s="2" t="s">
        <v>318</v>
      </c>
      <c r="B19" s="4">
        <v>922000</v>
      </c>
      <c r="C19" s="4">
        <v>555000</v>
      </c>
      <c r="D19" s="4">
        <v>490500</v>
      </c>
      <c r="E19" s="59">
        <v>0</v>
      </c>
      <c r="F19" s="4">
        <v>575000</v>
      </c>
      <c r="G19">
        <v>34</v>
      </c>
      <c r="H19">
        <v>25</v>
      </c>
      <c r="I19">
        <v>24</v>
      </c>
      <c r="J19">
        <v>0</v>
      </c>
      <c r="K19">
        <v>43</v>
      </c>
    </row>
    <row r="20" spans="1:11">
      <c r="A20" s="2" t="s">
        <v>319</v>
      </c>
      <c r="B20" s="4">
        <v>482450</v>
      </c>
      <c r="C20" s="59">
        <v>0</v>
      </c>
      <c r="D20" s="4">
        <v>350000</v>
      </c>
      <c r="E20" s="4">
        <v>400000</v>
      </c>
      <c r="F20" s="4">
        <v>366500</v>
      </c>
      <c r="G20">
        <v>46</v>
      </c>
      <c r="H20">
        <v>0</v>
      </c>
      <c r="I20">
        <v>59</v>
      </c>
      <c r="J20">
        <v>78</v>
      </c>
      <c r="K20">
        <v>60</v>
      </c>
    </row>
    <row r="21" spans="1:11">
      <c r="A21" s="2" t="s">
        <v>320</v>
      </c>
      <c r="B21" s="4">
        <v>390000</v>
      </c>
      <c r="C21" s="4">
        <v>401000</v>
      </c>
      <c r="D21" s="4">
        <v>289000</v>
      </c>
      <c r="E21" s="4">
        <v>327000</v>
      </c>
      <c r="F21" s="59">
        <v>0</v>
      </c>
      <c r="G21">
        <v>48</v>
      </c>
      <c r="H21">
        <v>33</v>
      </c>
      <c r="I21">
        <v>48</v>
      </c>
      <c r="J21">
        <v>62</v>
      </c>
      <c r="K21">
        <v>0</v>
      </c>
    </row>
    <row r="22" spans="1:11">
      <c r="A22" s="2" t="s">
        <v>321</v>
      </c>
      <c r="B22" s="4">
        <v>155750</v>
      </c>
      <c r="C22" s="4">
        <v>147750</v>
      </c>
      <c r="D22" s="4">
        <v>115000</v>
      </c>
      <c r="E22" s="4">
        <v>135000</v>
      </c>
      <c r="F22" s="4">
        <v>132500</v>
      </c>
      <c r="G22">
        <v>281</v>
      </c>
      <c r="H22">
        <v>228</v>
      </c>
      <c r="I22">
        <v>391</v>
      </c>
      <c r="J22">
        <v>402</v>
      </c>
      <c r="K22">
        <v>328</v>
      </c>
    </row>
    <row r="23" spans="1:11">
      <c r="A23" s="2" t="s">
        <v>322</v>
      </c>
      <c r="B23" s="4">
        <v>447500</v>
      </c>
      <c r="C23" s="4">
        <v>537500</v>
      </c>
      <c r="D23" s="4">
        <v>290000</v>
      </c>
      <c r="E23" s="59">
        <v>0</v>
      </c>
      <c r="F23" s="4">
        <v>500000</v>
      </c>
      <c r="G23">
        <v>20</v>
      </c>
      <c r="H23">
        <v>14</v>
      </c>
      <c r="I23">
        <v>13</v>
      </c>
      <c r="J23">
        <v>0</v>
      </c>
      <c r="K23">
        <v>19</v>
      </c>
    </row>
    <row r="24" spans="1:11">
      <c r="A24" s="2" t="s">
        <v>323</v>
      </c>
      <c r="B24" s="4">
        <v>610000</v>
      </c>
      <c r="C24" s="4">
        <v>660000</v>
      </c>
      <c r="D24" s="4">
        <v>448000</v>
      </c>
      <c r="E24" s="4">
        <v>511500</v>
      </c>
      <c r="F24" s="59">
        <v>0</v>
      </c>
      <c r="G24">
        <v>63</v>
      </c>
      <c r="H24">
        <v>51</v>
      </c>
      <c r="I24">
        <v>48</v>
      </c>
      <c r="J24">
        <v>88</v>
      </c>
      <c r="K24">
        <v>0</v>
      </c>
    </row>
    <row r="25" spans="1:11">
      <c r="A25" s="2" t="s">
        <v>324</v>
      </c>
      <c r="B25" s="4">
        <v>179000</v>
      </c>
      <c r="C25" s="4">
        <v>140030</v>
      </c>
      <c r="D25" s="4">
        <v>130000</v>
      </c>
      <c r="E25" s="59">
        <v>0</v>
      </c>
      <c r="F25" s="4">
        <v>125000</v>
      </c>
      <c r="G25">
        <v>95</v>
      </c>
      <c r="H25">
        <v>64</v>
      </c>
      <c r="I25">
        <v>98</v>
      </c>
      <c r="J25">
        <v>0</v>
      </c>
      <c r="K25">
        <v>96</v>
      </c>
    </row>
    <row r="26" spans="1:11">
      <c r="B26" s="4"/>
      <c r="C26" s="4"/>
      <c r="D26" s="4"/>
      <c r="E26" s="4"/>
      <c r="F26" s="4"/>
    </row>
    <row r="27" spans="1:11">
      <c r="A27" t="s">
        <v>74</v>
      </c>
    </row>
  </sheetData>
  <sheetCalcPr fullCalcOnLoad="1"/>
  <mergeCells count="2">
    <mergeCell ref="B2:F2"/>
    <mergeCell ref="G2:K2"/>
  </mergeCells>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4"/>
  <sheetViews>
    <sheetView tabSelected="1" workbookViewId="0">
      <selection activeCell="N3" sqref="N3"/>
    </sheetView>
  </sheetViews>
  <sheetFormatPr baseColWidth="10" defaultColWidth="8.83203125" defaultRowHeight="14"/>
  <cols>
    <col min="2" max="13" width="11.5" bestFit="1" customWidth="1"/>
    <col min="14" max="14" width="12.33203125" bestFit="1" customWidth="1"/>
  </cols>
  <sheetData>
    <row r="1" spans="1:14" ht="15">
      <c r="A1" s="65" t="s">
        <v>11</v>
      </c>
    </row>
    <row r="2" spans="1:14">
      <c r="B2" t="s">
        <v>52</v>
      </c>
      <c r="C2" t="s">
        <v>53</v>
      </c>
      <c r="D2" t="s">
        <v>54</v>
      </c>
      <c r="E2" t="s">
        <v>55</v>
      </c>
      <c r="F2" t="s">
        <v>56</v>
      </c>
      <c r="G2" t="s">
        <v>57</v>
      </c>
      <c r="H2" t="s">
        <v>58</v>
      </c>
      <c r="I2" t="s">
        <v>59</v>
      </c>
      <c r="J2" t="s">
        <v>60</v>
      </c>
      <c r="K2" t="s">
        <v>61</v>
      </c>
      <c r="L2" t="s">
        <v>62</v>
      </c>
      <c r="M2" t="s">
        <v>57</v>
      </c>
      <c r="N2" t="s">
        <v>14</v>
      </c>
    </row>
    <row r="3" spans="1:14">
      <c r="A3" t="s">
        <v>318</v>
      </c>
      <c r="B3" s="4">
        <v>711300</v>
      </c>
      <c r="C3" s="4">
        <v>674700</v>
      </c>
      <c r="D3" s="4">
        <v>670200</v>
      </c>
      <c r="E3" s="4">
        <v>653000</v>
      </c>
      <c r="F3" s="4">
        <v>606000</v>
      </c>
      <c r="G3" s="4">
        <v>586200</v>
      </c>
      <c r="H3" s="4">
        <v>784917.06293706293</v>
      </c>
      <c r="I3" s="4">
        <v>732239.75240715267</v>
      </c>
      <c r="J3" s="4">
        <v>705363.89506447304</v>
      </c>
      <c r="K3" s="4">
        <v>673192.94425087096</v>
      </c>
      <c r="L3" s="4">
        <v>615623.17596566526</v>
      </c>
      <c r="M3" s="4">
        <v>586200</v>
      </c>
      <c r="N3" s="4">
        <v>-198717.06293706293</v>
      </c>
    </row>
    <row r="4" spans="1:14">
      <c r="A4" t="s">
        <v>313</v>
      </c>
      <c r="B4" s="4">
        <v>391100</v>
      </c>
      <c r="C4" s="4">
        <v>375700</v>
      </c>
      <c r="D4" s="4">
        <v>353500</v>
      </c>
      <c r="E4" s="4">
        <v>337700</v>
      </c>
      <c r="F4" s="4">
        <v>310700</v>
      </c>
      <c r="G4" s="4">
        <v>298600</v>
      </c>
      <c r="H4" s="4">
        <v>431577.48251748248</v>
      </c>
      <c r="I4" s="4">
        <v>407740.44016506185</v>
      </c>
      <c r="J4" s="4">
        <v>372047.35437972425</v>
      </c>
      <c r="K4" s="4">
        <v>348142.81358885014</v>
      </c>
      <c r="L4" s="4">
        <v>315633.86266094423</v>
      </c>
      <c r="M4" s="4">
        <v>298600</v>
      </c>
      <c r="N4" s="4">
        <v>-132977.48251748248</v>
      </c>
    </row>
    <row r="5" spans="1:14">
      <c r="A5" t="s">
        <v>319</v>
      </c>
      <c r="B5" s="4">
        <v>570700</v>
      </c>
      <c r="C5" s="4">
        <v>559000</v>
      </c>
      <c r="D5" s="4">
        <v>633900</v>
      </c>
      <c r="E5" s="4">
        <v>517500</v>
      </c>
      <c r="F5" s="4">
        <v>504400</v>
      </c>
      <c r="G5" s="4">
        <v>500000</v>
      </c>
      <c r="H5" s="4">
        <v>629765.45454545447</v>
      </c>
      <c r="I5" s="4">
        <v>606672.62723521318</v>
      </c>
      <c r="J5" s="4">
        <v>667159.3152512227</v>
      </c>
      <c r="K5" s="4">
        <v>533502.83101045294</v>
      </c>
      <c r="L5" s="4">
        <v>512409.78540772531</v>
      </c>
      <c r="M5" s="4">
        <v>500000</v>
      </c>
      <c r="N5" s="4">
        <v>-129765.45454545447</v>
      </c>
    </row>
    <row r="6" spans="1:14">
      <c r="A6" t="s">
        <v>322</v>
      </c>
      <c r="B6" s="4">
        <v>420900</v>
      </c>
      <c r="C6" s="4">
        <v>388100</v>
      </c>
      <c r="D6" s="4">
        <v>388300</v>
      </c>
      <c r="E6" s="4">
        <v>386200</v>
      </c>
      <c r="F6" s="4">
        <v>373800</v>
      </c>
      <c r="G6" s="4">
        <v>358800</v>
      </c>
      <c r="H6" s="4">
        <v>464461.67832167831</v>
      </c>
      <c r="I6" s="4">
        <v>421197.93672627234</v>
      </c>
      <c r="J6" s="4">
        <v>408673.23254779895</v>
      </c>
      <c r="K6" s="4">
        <v>398142.59581881529</v>
      </c>
      <c r="L6" s="4">
        <v>379735.87982832617</v>
      </c>
      <c r="M6" s="4">
        <v>358800</v>
      </c>
      <c r="N6" s="4">
        <v>-105661.67832167831</v>
      </c>
    </row>
    <row r="7" spans="1:14">
      <c r="A7" t="s">
        <v>316</v>
      </c>
      <c r="B7" s="4">
        <v>337700</v>
      </c>
      <c r="C7" s="4">
        <v>344200</v>
      </c>
      <c r="D7" s="4">
        <v>325800</v>
      </c>
      <c r="E7" s="4">
        <v>321000</v>
      </c>
      <c r="F7" s="4">
        <v>286500</v>
      </c>
      <c r="G7" s="4">
        <v>291300</v>
      </c>
      <c r="H7" s="4">
        <v>372650.76923076919</v>
      </c>
      <c r="I7" s="4">
        <v>373554.05777166435</v>
      </c>
      <c r="J7" s="4">
        <v>342893.99733214756</v>
      </c>
      <c r="K7" s="4">
        <v>330926.39372822293</v>
      </c>
      <c r="L7" s="4">
        <v>291049.57081545063</v>
      </c>
      <c r="M7" s="4">
        <v>291300</v>
      </c>
      <c r="N7" s="4">
        <v>-81350.76923076919</v>
      </c>
    </row>
    <row r="8" spans="1:14">
      <c r="A8" t="s">
        <v>311</v>
      </c>
      <c r="B8" s="4">
        <v>328300</v>
      </c>
      <c r="C8" s="4">
        <v>314400</v>
      </c>
      <c r="D8" s="4">
        <v>320500</v>
      </c>
      <c r="E8" s="4">
        <v>303700</v>
      </c>
      <c r="F8" s="4">
        <v>289000</v>
      </c>
      <c r="G8" s="4">
        <v>281900</v>
      </c>
      <c r="H8" s="4">
        <v>362277.90209790209</v>
      </c>
      <c r="I8" s="4">
        <v>341212.65474552958</v>
      </c>
      <c r="J8" s="4">
        <v>337315.91818586033</v>
      </c>
      <c r="K8" s="4">
        <v>313091.41986062715</v>
      </c>
      <c r="L8" s="4">
        <v>293589.27038626611</v>
      </c>
      <c r="M8" s="4">
        <v>281900</v>
      </c>
      <c r="N8" s="4">
        <v>-80377.902097902086</v>
      </c>
    </row>
    <row r="9" spans="1:14">
      <c r="A9" t="s">
        <v>306</v>
      </c>
      <c r="B9" s="4">
        <v>334400</v>
      </c>
      <c r="C9" s="4">
        <v>338800</v>
      </c>
      <c r="D9" s="4">
        <v>339900</v>
      </c>
      <c r="E9" s="4">
        <v>317300</v>
      </c>
      <c r="F9" s="4">
        <v>303000</v>
      </c>
      <c r="G9" s="4">
        <v>290300</v>
      </c>
      <c r="H9" s="4">
        <v>369009.23076923075</v>
      </c>
      <c r="I9" s="4">
        <v>367693.53507565334</v>
      </c>
      <c r="J9" s="4">
        <v>357733.79279679852</v>
      </c>
      <c r="K9" s="4">
        <v>327111.97735191631</v>
      </c>
      <c r="L9" s="4">
        <v>307811.58798283263</v>
      </c>
      <c r="M9" s="4">
        <v>290300</v>
      </c>
      <c r="N9" s="4">
        <v>-78709.230769230751</v>
      </c>
    </row>
    <row r="10" spans="1:14">
      <c r="A10" t="s">
        <v>308</v>
      </c>
      <c r="B10" s="4">
        <v>455400</v>
      </c>
      <c r="C10" s="4">
        <v>453100</v>
      </c>
      <c r="D10" s="4">
        <v>454100</v>
      </c>
      <c r="E10" s="4">
        <v>446200</v>
      </c>
      <c r="F10" s="4">
        <v>452700</v>
      </c>
      <c r="G10" s="4">
        <v>427200</v>
      </c>
      <c r="H10" s="4">
        <v>502532.30769230763</v>
      </c>
      <c r="I10" s="4">
        <v>491741.26547455293</v>
      </c>
      <c r="J10" s="4">
        <v>477925.61138283677</v>
      </c>
      <c r="K10" s="4">
        <v>459997.99651567941</v>
      </c>
      <c r="L10" s="4">
        <v>459888.79828326183</v>
      </c>
      <c r="M10" s="4">
        <v>427200</v>
      </c>
      <c r="N10" s="4">
        <v>-75332.30769230763</v>
      </c>
    </row>
    <row r="11" spans="1:14">
      <c r="A11" t="s">
        <v>323</v>
      </c>
      <c r="B11" s="4">
        <v>512100</v>
      </c>
      <c r="C11" s="4">
        <v>534900</v>
      </c>
      <c r="D11" s="4">
        <v>553500</v>
      </c>
      <c r="E11" s="4">
        <v>551800</v>
      </c>
      <c r="F11" s="4">
        <v>553700</v>
      </c>
      <c r="G11" s="4">
        <v>503800</v>
      </c>
      <c r="H11" s="4">
        <v>565100.55944055936</v>
      </c>
      <c r="I11" s="4">
        <v>580517.33149931219</v>
      </c>
      <c r="J11" s="4">
        <v>582540.90706980869</v>
      </c>
      <c r="K11" s="4">
        <v>568863.50174216018</v>
      </c>
      <c r="L11" s="4">
        <v>562492.66094420606</v>
      </c>
      <c r="M11" s="4">
        <v>503800</v>
      </c>
      <c r="N11" s="4">
        <v>-61300.559440559358</v>
      </c>
    </row>
    <row r="12" spans="1:14">
      <c r="A12" t="s">
        <v>314</v>
      </c>
      <c r="B12" s="4">
        <v>366300</v>
      </c>
      <c r="C12" s="4">
        <v>350400</v>
      </c>
      <c r="D12" s="4">
        <v>348700</v>
      </c>
      <c r="E12" s="4">
        <v>345400</v>
      </c>
      <c r="F12" s="4">
        <v>356200</v>
      </c>
      <c r="G12" s="4">
        <v>343600</v>
      </c>
      <c r="H12" s="4">
        <v>404210.76923076919</v>
      </c>
      <c r="I12" s="4">
        <v>380282.80605226959</v>
      </c>
      <c r="J12" s="4">
        <v>366995.50911516225</v>
      </c>
      <c r="K12" s="4">
        <v>356080.92334494769</v>
      </c>
      <c r="L12" s="4">
        <v>361856.39484978543</v>
      </c>
      <c r="M12" s="4">
        <v>343600</v>
      </c>
      <c r="N12" s="4">
        <v>-60610.76923076919</v>
      </c>
    </row>
    <row r="13" spans="1:14">
      <c r="A13" t="s">
        <v>304</v>
      </c>
      <c r="B13" s="4">
        <v>292600</v>
      </c>
      <c r="C13" s="4">
        <v>294900</v>
      </c>
      <c r="D13" s="4">
        <v>283100</v>
      </c>
      <c r="E13" s="4">
        <v>274500</v>
      </c>
      <c r="F13" s="4">
        <v>257800</v>
      </c>
      <c r="G13" s="4">
        <v>255800</v>
      </c>
      <c r="H13" s="4">
        <v>322883.07692307688</v>
      </c>
      <c r="I13" s="4">
        <v>320049.65612104535</v>
      </c>
      <c r="J13" s="4">
        <v>297953.62383281451</v>
      </c>
      <c r="K13" s="4">
        <v>282988.45818815328</v>
      </c>
      <c r="L13" s="4">
        <v>261893.81974248929</v>
      </c>
      <c r="M13" s="4">
        <v>263710.19163763063</v>
      </c>
      <c r="N13" s="4">
        <v>-59172.885285446246</v>
      </c>
    </row>
    <row r="14" spans="1:14">
      <c r="A14" t="s">
        <v>303</v>
      </c>
      <c r="B14" s="4">
        <v>295800</v>
      </c>
      <c r="C14" s="4">
        <v>296500</v>
      </c>
      <c r="D14" s="4">
        <v>293100</v>
      </c>
      <c r="E14" s="4">
        <v>285900</v>
      </c>
      <c r="F14" s="4">
        <v>278900</v>
      </c>
      <c r="G14" s="4">
        <v>274500</v>
      </c>
      <c r="H14" s="4">
        <v>326414.26573426573</v>
      </c>
      <c r="I14" s="4">
        <v>321786.10729023383</v>
      </c>
      <c r="J14" s="4">
        <v>308478.30146731879</v>
      </c>
      <c r="K14" s="4">
        <v>294740.98432055744</v>
      </c>
      <c r="L14" s="4">
        <v>283328.88412017166</v>
      </c>
      <c r="M14" s="4">
        <v>274500</v>
      </c>
      <c r="N14" s="4">
        <v>-51914.265734265733</v>
      </c>
    </row>
    <row r="15" spans="1:14">
      <c r="A15" t="s">
        <v>305</v>
      </c>
      <c r="B15" s="4">
        <v>335100</v>
      </c>
      <c r="C15" s="4">
        <v>335900</v>
      </c>
      <c r="D15" s="4">
        <v>328100</v>
      </c>
      <c r="E15" s="4">
        <v>324700</v>
      </c>
      <c r="F15" s="4">
        <v>319300</v>
      </c>
      <c r="G15" s="4">
        <v>318400</v>
      </c>
      <c r="H15" s="4">
        <v>369781.67832167831</v>
      </c>
      <c r="I15" s="4">
        <v>364546.21733149927</v>
      </c>
      <c r="J15" s="4">
        <v>345314.67318808351</v>
      </c>
      <c r="K15" s="4">
        <v>334740.81010452961</v>
      </c>
      <c r="L15" s="4">
        <v>324370.42918454937</v>
      </c>
      <c r="M15" s="4">
        <v>318400</v>
      </c>
      <c r="N15" s="4">
        <v>-51381.678321678308</v>
      </c>
    </row>
    <row r="16" spans="1:14">
      <c r="A16" t="s">
        <v>315</v>
      </c>
      <c r="B16" s="4">
        <v>291300</v>
      </c>
      <c r="C16" s="4">
        <v>306300</v>
      </c>
      <c r="D16" s="4">
        <v>285200</v>
      </c>
      <c r="E16" s="4">
        <v>271800</v>
      </c>
      <c r="F16" s="4">
        <v>278900</v>
      </c>
      <c r="G16" s="4">
        <v>278800</v>
      </c>
      <c r="H16" s="4">
        <v>321448.53146853147</v>
      </c>
      <c r="I16" s="4">
        <v>332421.87070151308</v>
      </c>
      <c r="J16" s="4">
        <v>300163.80613606045</v>
      </c>
      <c r="K16" s="4">
        <v>280204.96515679441</v>
      </c>
      <c r="L16" s="4">
        <v>283328.88412017166</v>
      </c>
      <c r="M16" s="4">
        <v>278800</v>
      </c>
      <c r="N16" s="4">
        <v>-42648.531468531466</v>
      </c>
    </row>
    <row r="17" spans="1:14">
      <c r="A17" t="s">
        <v>317</v>
      </c>
      <c r="B17" s="4">
        <v>236800</v>
      </c>
      <c r="C17" s="4">
        <v>234300</v>
      </c>
      <c r="D17" s="4">
        <v>234500</v>
      </c>
      <c r="E17" s="4">
        <v>234600</v>
      </c>
      <c r="F17" s="4">
        <v>225400</v>
      </c>
      <c r="G17" s="4">
        <v>223800</v>
      </c>
      <c r="H17" s="4">
        <v>261307.97202797202</v>
      </c>
      <c r="I17" s="4">
        <v>254281.568088033</v>
      </c>
      <c r="J17" s="4">
        <v>246803.69052912403</v>
      </c>
      <c r="K17" s="4">
        <v>241854.61672473865</v>
      </c>
      <c r="L17" s="4">
        <v>228979.31330472103</v>
      </c>
      <c r="M17" s="4">
        <v>223800</v>
      </c>
      <c r="N17" s="4">
        <v>-37507.97202797202</v>
      </c>
    </row>
    <row r="18" spans="1:14">
      <c r="A18" t="s">
        <v>310</v>
      </c>
      <c r="B18" s="4">
        <v>282400</v>
      </c>
      <c r="C18" s="4">
        <v>282200</v>
      </c>
      <c r="D18" s="4">
        <v>278400</v>
      </c>
      <c r="E18" s="4">
        <v>285800</v>
      </c>
      <c r="F18" s="4">
        <v>285800</v>
      </c>
      <c r="G18" s="4">
        <v>274900</v>
      </c>
      <c r="H18" s="4">
        <v>311627.41258741257</v>
      </c>
      <c r="I18" s="4">
        <v>306266.57496561209</v>
      </c>
      <c r="J18" s="4">
        <v>293007.02534459758</v>
      </c>
      <c r="K18" s="4">
        <v>294637.89198606269</v>
      </c>
      <c r="L18" s="4">
        <v>290338.45493562234</v>
      </c>
      <c r="M18" s="4">
        <v>274900</v>
      </c>
      <c r="N18" s="4">
        <v>-36727.412587412575</v>
      </c>
    </row>
    <row r="19" spans="1:14">
      <c r="A19" t="s">
        <v>321</v>
      </c>
      <c r="B19" s="4">
        <v>186800</v>
      </c>
      <c r="C19" s="4">
        <v>189800</v>
      </c>
      <c r="D19" s="4">
        <v>187500</v>
      </c>
      <c r="E19" s="4">
        <v>183200</v>
      </c>
      <c r="F19" s="4">
        <v>180300</v>
      </c>
      <c r="G19" s="4">
        <v>172800</v>
      </c>
      <c r="H19" s="4">
        <v>206133.14685314684</v>
      </c>
      <c r="I19" s="4">
        <v>205986.51994497934</v>
      </c>
      <c r="J19" s="4">
        <v>197337.70564695419</v>
      </c>
      <c r="K19" s="4">
        <v>188865.15679442507</v>
      </c>
      <c r="L19" s="4">
        <v>183163.13304721031</v>
      </c>
      <c r="M19" s="4">
        <v>172800</v>
      </c>
      <c r="N19" s="4">
        <v>-33333.146853146842</v>
      </c>
    </row>
    <row r="20" spans="1:14">
      <c r="A20" t="s">
        <v>324</v>
      </c>
      <c r="B20" s="4">
        <v>197200</v>
      </c>
      <c r="C20" s="4">
        <v>199500</v>
      </c>
      <c r="D20" s="4">
        <v>198100</v>
      </c>
      <c r="E20" s="4">
        <v>195400</v>
      </c>
      <c r="F20" s="4">
        <v>191000</v>
      </c>
      <c r="G20" s="4">
        <v>187900</v>
      </c>
      <c r="H20" s="4">
        <v>217609.51048951046</v>
      </c>
      <c r="I20" s="4">
        <v>216513.7551581843</v>
      </c>
      <c r="J20" s="4">
        <v>208493.86393952864</v>
      </c>
      <c r="K20" s="4">
        <v>201442.42160278742</v>
      </c>
      <c r="L20" s="4">
        <v>194033.04721030043</v>
      </c>
      <c r="M20" s="4">
        <v>187900</v>
      </c>
      <c r="N20" s="4">
        <v>-29709.51048951046</v>
      </c>
    </row>
    <row r="21" spans="1:14">
      <c r="A21" t="s">
        <v>307</v>
      </c>
      <c r="B21" s="4">
        <v>284000</v>
      </c>
      <c r="C21" s="4">
        <v>279700</v>
      </c>
      <c r="D21" s="4">
        <v>281900</v>
      </c>
      <c r="E21" s="4">
        <v>293300</v>
      </c>
      <c r="F21" s="4">
        <v>290000</v>
      </c>
      <c r="G21" s="4">
        <v>293700</v>
      </c>
      <c r="H21" s="4">
        <v>313393.00699300697</v>
      </c>
      <c r="I21" s="4">
        <v>303553.37001375516</v>
      </c>
      <c r="J21" s="4">
        <v>296690.66251667403</v>
      </c>
      <c r="K21" s="4">
        <v>302369.81707317068</v>
      </c>
      <c r="L21" s="4">
        <v>294605.15021459229</v>
      </c>
      <c r="M21" s="4">
        <v>293700</v>
      </c>
      <c r="N21" s="4">
        <v>-19693.006993006973</v>
      </c>
    </row>
    <row r="22" spans="1:14">
      <c r="A22" t="s">
        <v>309</v>
      </c>
      <c r="B22" s="4">
        <v>342800</v>
      </c>
      <c r="C22" s="4">
        <v>368900</v>
      </c>
      <c r="D22" s="4">
        <v>389000</v>
      </c>
      <c r="E22" s="4">
        <v>387000</v>
      </c>
      <c r="F22" s="4">
        <v>371300</v>
      </c>
      <c r="G22" s="4">
        <v>381200</v>
      </c>
      <c r="H22" s="4">
        <v>378278.60139860137</v>
      </c>
      <c r="I22" s="4">
        <v>400360.522696011</v>
      </c>
      <c r="J22" s="4">
        <v>409409.95998221426</v>
      </c>
      <c r="K22" s="4">
        <v>398967.33449477347</v>
      </c>
      <c r="L22" s="4">
        <v>377196.18025751074</v>
      </c>
      <c r="M22" s="4">
        <v>381200</v>
      </c>
      <c r="N22" s="4">
        <v>2921.3986013986287</v>
      </c>
    </row>
    <row r="23" spans="1:14">
      <c r="A23" t="s">
        <v>312</v>
      </c>
      <c r="B23" s="4">
        <v>313000</v>
      </c>
      <c r="C23" s="4">
        <v>346100</v>
      </c>
      <c r="D23" s="4">
        <v>366700</v>
      </c>
      <c r="E23" s="4">
        <v>376700</v>
      </c>
      <c r="F23" s="4">
        <v>388200</v>
      </c>
      <c r="G23" s="4">
        <v>404500</v>
      </c>
      <c r="H23" s="4">
        <v>345394.40559440554</v>
      </c>
      <c r="I23" s="4">
        <v>375616.09353507566</v>
      </c>
      <c r="J23" s="4">
        <v>385939.92885726981</v>
      </c>
      <c r="K23" s="4">
        <v>388348.82404181181</v>
      </c>
      <c r="L23" s="4">
        <v>394364.5493562232</v>
      </c>
      <c r="M23" s="4">
        <v>404500</v>
      </c>
      <c r="N23" s="4">
        <v>59105.594405594456</v>
      </c>
    </row>
    <row r="24" spans="1:14">
      <c r="A24" t="s">
        <v>320</v>
      </c>
      <c r="B24" s="4">
        <v>360800</v>
      </c>
      <c r="C24" s="4">
        <v>385300</v>
      </c>
      <c r="D24" s="4">
        <v>439500</v>
      </c>
      <c r="E24" s="4">
        <v>457700</v>
      </c>
      <c r="F24" s="4">
        <v>458500</v>
      </c>
      <c r="G24" s="4">
        <v>469300</v>
      </c>
      <c r="H24" s="4">
        <v>398141.53846153844</v>
      </c>
      <c r="I24" s="4">
        <v>418159.14718019252</v>
      </c>
      <c r="J24" s="4">
        <v>462559.58203646058</v>
      </c>
      <c r="K24" s="4">
        <v>471853.61498257832</v>
      </c>
      <c r="L24" s="4">
        <v>465780.90128755366</v>
      </c>
      <c r="M24" s="4">
        <v>469300</v>
      </c>
      <c r="N24" s="4">
        <v>71158.461538461561</v>
      </c>
    </row>
  </sheetData>
  <sheetCalcPr fullCalcOnLoad="1"/>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Sheet 1</vt:lpstr>
      <vt:lpstr>Sheet 2</vt:lpstr>
      <vt:lpstr>By town</vt:lpstr>
      <vt:lpstr>Sheet 3</vt:lpstr>
      <vt:lpstr>Sheet 4</vt:lpstr>
      <vt:lpstr>Sheet 5</vt:lpstr>
      <vt:lpstr>Sheet 6</vt:lpstr>
      <vt:lpstr>Sheet 6a</vt:lpstr>
      <vt:lpstr>Sheet 7</vt:lpstr>
      <vt:lpstr>Sheet 8</vt:lpstr>
      <vt:lpstr>Sheet 9a</vt:lpstr>
      <vt:lpstr>Sheet 9b</vt:lpstr>
      <vt:lpstr>Sheet 9c</vt:lpstr>
      <vt:lpstr>Sheet 10a</vt:lpstr>
      <vt:lpstr>Sheet 10b</vt:lpstr>
      <vt:lpstr>Sheet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Ficenec</dc:creator>
  <cp:lastModifiedBy>Dan McGuinness</cp:lastModifiedBy>
  <dcterms:created xsi:type="dcterms:W3CDTF">2016-04-26T18:52:53Z</dcterms:created>
  <dcterms:modified xsi:type="dcterms:W3CDTF">2016-11-01T14:11:55Z</dcterms:modified>
</cp:coreProperties>
</file>